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1.バスケット高体連専門部（大森）\12.リーグ戦\10.運営者側資料\"/>
    </mc:Choice>
  </mc:AlternateContent>
  <bookViews>
    <workbookView xWindow="11505" yWindow="-15" windowWidth="11550" windowHeight="9330" activeTab="1"/>
  </bookViews>
  <sheets>
    <sheet name="星取表(5)" sheetId="20" r:id="rId1"/>
    <sheet name="星取表(6)" sheetId="19" r:id="rId2"/>
    <sheet name="星取表(7)" sheetId="16" r:id="rId3"/>
    <sheet name="グループ分け" sheetId="8" r:id="rId4"/>
    <sheet name="取扱説明書" sheetId="21" r:id="rId5"/>
    <sheet name="結果表(例)" sheetId="18" r:id="rId6"/>
  </sheets>
  <definedNames>
    <definedName name="_xlnm.Print_Area" localSheetId="3">グループ分け!$A$1:$F$17</definedName>
    <definedName name="_xlnm.Print_Area" localSheetId="5">'結果表(例)'!$A$1:$AR$27</definedName>
    <definedName name="_xlnm.Print_Area" localSheetId="0">'星取表(5)'!$A$1:$AR$21</definedName>
    <definedName name="_xlnm.Print_Area" localSheetId="1">'星取表(6)'!$A$1:$AS$24</definedName>
    <definedName name="_xlnm.Print_Area" localSheetId="2">'星取表(7)'!$A$1:$AR$27</definedName>
  </definedNames>
  <calcPr calcId="162913"/>
</workbook>
</file>

<file path=xl/calcChain.xml><?xml version="1.0" encoding="utf-8"?>
<calcChain xmlns="http://schemas.openxmlformats.org/spreadsheetml/2006/main">
  <c r="N20" i="18" l="1"/>
  <c r="W4" i="19" l="1"/>
  <c r="W6" i="19"/>
  <c r="W9" i="19"/>
  <c r="W12" i="19"/>
  <c r="W15" i="19"/>
  <c r="W18" i="19"/>
  <c r="W21" i="19"/>
  <c r="P19" i="20"/>
  <c r="N19" i="20"/>
  <c r="N18" i="20" s="1"/>
  <c r="M19" i="20"/>
  <c r="K19" i="20"/>
  <c r="J19" i="20"/>
  <c r="H19" i="20"/>
  <c r="H18" i="20" s="1"/>
  <c r="G19" i="20"/>
  <c r="E19" i="20"/>
  <c r="AF18" i="20"/>
  <c r="AC18" i="20"/>
  <c r="Z18" i="20"/>
  <c r="W18" i="20"/>
  <c r="T18" i="20"/>
  <c r="N17" i="20"/>
  <c r="K17" i="20"/>
  <c r="H17" i="20"/>
  <c r="E17" i="20"/>
  <c r="M16" i="20"/>
  <c r="K16" i="20"/>
  <c r="K15" i="20" s="1"/>
  <c r="J16" i="20"/>
  <c r="H16" i="20"/>
  <c r="H15" i="20" s="1"/>
  <c r="G16" i="20"/>
  <c r="E16" i="20"/>
  <c r="AF15" i="20"/>
  <c r="AC15" i="20"/>
  <c r="Z15" i="20"/>
  <c r="W15" i="20"/>
  <c r="T15" i="20"/>
  <c r="Q15" i="20"/>
  <c r="K14" i="20"/>
  <c r="H14" i="20"/>
  <c r="E14" i="20"/>
  <c r="J13" i="20"/>
  <c r="H13" i="20"/>
  <c r="G13" i="20"/>
  <c r="E13" i="20"/>
  <c r="AF12" i="20"/>
  <c r="AC12" i="20"/>
  <c r="Z12" i="20"/>
  <c r="W12" i="20"/>
  <c r="T12" i="20"/>
  <c r="Q12" i="20"/>
  <c r="N12" i="20"/>
  <c r="E12" i="20"/>
  <c r="H11" i="20"/>
  <c r="E11" i="20"/>
  <c r="G10" i="20"/>
  <c r="E10" i="20"/>
  <c r="E9" i="20" s="1"/>
  <c r="AF9" i="20"/>
  <c r="AC9" i="20"/>
  <c r="Z9" i="20"/>
  <c r="W9" i="20"/>
  <c r="T9" i="20"/>
  <c r="Q9" i="20"/>
  <c r="N9" i="20"/>
  <c r="K9" i="20"/>
  <c r="AP8" i="20"/>
  <c r="E8" i="20"/>
  <c r="AF6" i="20"/>
  <c r="AC6" i="20"/>
  <c r="Z6" i="20"/>
  <c r="W6" i="20"/>
  <c r="T6" i="20"/>
  <c r="Q6" i="20"/>
  <c r="N6" i="20"/>
  <c r="K6" i="20"/>
  <c r="H6" i="20"/>
  <c r="AP5" i="20"/>
  <c r="AO5" i="20"/>
  <c r="AF4" i="20"/>
  <c r="AC4" i="20"/>
  <c r="Z4" i="20"/>
  <c r="W4" i="20"/>
  <c r="T4" i="20"/>
  <c r="Q4" i="20"/>
  <c r="C17" i="20" s="1"/>
  <c r="N4" i="20"/>
  <c r="C14" i="20" s="1"/>
  <c r="K4" i="20"/>
  <c r="C11" i="20" s="1"/>
  <c r="H4" i="20"/>
  <c r="C8" i="20" s="1"/>
  <c r="E4" i="20"/>
  <c r="C5" i="20" s="1"/>
  <c r="S22" i="19"/>
  <c r="Q22" i="19"/>
  <c r="Q21" i="19" s="1"/>
  <c r="P22" i="19"/>
  <c r="N22" i="19"/>
  <c r="N21" i="19" s="1"/>
  <c r="M22" i="19"/>
  <c r="K22" i="19"/>
  <c r="K21" i="19" s="1"/>
  <c r="J22" i="19"/>
  <c r="H22" i="19"/>
  <c r="H21" i="19" s="1"/>
  <c r="G22" i="19"/>
  <c r="E22" i="19"/>
  <c r="E21" i="19" s="1"/>
  <c r="AF21" i="19"/>
  <c r="AC21" i="19"/>
  <c r="Z21" i="19"/>
  <c r="Q20" i="19"/>
  <c r="N20" i="19"/>
  <c r="K20" i="19"/>
  <c r="H20" i="19"/>
  <c r="E20" i="19"/>
  <c r="P19" i="19"/>
  <c r="N19" i="19"/>
  <c r="N18" i="19" s="1"/>
  <c r="M19" i="19"/>
  <c r="K19" i="19"/>
  <c r="K18" i="19" s="1"/>
  <c r="J19" i="19"/>
  <c r="H19" i="19"/>
  <c r="G19" i="19"/>
  <c r="E19" i="19"/>
  <c r="AF18" i="19"/>
  <c r="AC18" i="19"/>
  <c r="Z18" i="19"/>
  <c r="T18" i="19"/>
  <c r="H18" i="19"/>
  <c r="N17" i="19"/>
  <c r="K17" i="19"/>
  <c r="H17" i="19"/>
  <c r="E17" i="19"/>
  <c r="M16" i="19"/>
  <c r="K16" i="19"/>
  <c r="K15" i="19" s="1"/>
  <c r="J16" i="19"/>
  <c r="H16" i="19"/>
  <c r="H15" i="19" s="1"/>
  <c r="G16" i="19"/>
  <c r="E16" i="19"/>
  <c r="E15" i="19" s="1"/>
  <c r="AF15" i="19"/>
  <c r="AC15" i="19"/>
  <c r="Z15" i="19"/>
  <c r="T15" i="19"/>
  <c r="Q15" i="19"/>
  <c r="K14" i="19"/>
  <c r="H14" i="19"/>
  <c r="E14" i="19"/>
  <c r="J13" i="19"/>
  <c r="H13" i="19"/>
  <c r="H12" i="19" s="1"/>
  <c r="G13" i="19"/>
  <c r="E13" i="19"/>
  <c r="E12" i="19" s="1"/>
  <c r="AF12" i="19"/>
  <c r="AC12" i="19"/>
  <c r="Z12" i="19"/>
  <c r="T12" i="19"/>
  <c r="Q12" i="19"/>
  <c r="N12" i="19"/>
  <c r="H11" i="19"/>
  <c r="E11" i="19"/>
  <c r="G10" i="19"/>
  <c r="AP8" i="19" s="1"/>
  <c r="E10" i="19"/>
  <c r="AF9" i="19"/>
  <c r="AC9" i="19"/>
  <c r="Z9" i="19"/>
  <c r="T9" i="19"/>
  <c r="Q9" i="19"/>
  <c r="N9" i="19"/>
  <c r="K9" i="19"/>
  <c r="AO8" i="19"/>
  <c r="E8" i="19"/>
  <c r="AF6" i="19"/>
  <c r="AC6" i="19"/>
  <c r="Z6" i="19"/>
  <c r="T6" i="19"/>
  <c r="Q6" i="19"/>
  <c r="N6" i="19"/>
  <c r="K6" i="19"/>
  <c r="H6" i="19"/>
  <c r="AP5" i="19"/>
  <c r="AO5" i="19"/>
  <c r="AF4" i="19"/>
  <c r="AC4" i="19"/>
  <c r="Z4" i="19"/>
  <c r="T4" i="19"/>
  <c r="C20" i="19" s="1"/>
  <c r="Q4" i="19"/>
  <c r="C17" i="19" s="1"/>
  <c r="N4" i="19"/>
  <c r="C14" i="19" s="1"/>
  <c r="K4" i="19"/>
  <c r="C11" i="19" s="1"/>
  <c r="H4" i="19"/>
  <c r="C8" i="19" s="1"/>
  <c r="E4" i="19"/>
  <c r="C5" i="19" s="1"/>
  <c r="W4" i="16"/>
  <c r="T4" i="16"/>
  <c r="Q4" i="16"/>
  <c r="N4" i="16"/>
  <c r="K4" i="16"/>
  <c r="H4" i="16"/>
  <c r="E4" i="16"/>
  <c r="W4" i="18"/>
  <c r="C23" i="18" s="1"/>
  <c r="T4" i="18"/>
  <c r="C20" i="18" s="1"/>
  <c r="Q4" i="18"/>
  <c r="C17" i="18" s="1"/>
  <c r="N4" i="18"/>
  <c r="C14" i="18" s="1"/>
  <c r="K4" i="18"/>
  <c r="H4" i="18"/>
  <c r="C8" i="18" s="1"/>
  <c r="E4" i="18"/>
  <c r="C5" i="18" s="1"/>
  <c r="V25" i="16"/>
  <c r="S25" i="16"/>
  <c r="V25" i="18"/>
  <c r="T25" i="18"/>
  <c r="S25" i="18"/>
  <c r="Q25" i="18"/>
  <c r="P25" i="18"/>
  <c r="N25" i="18"/>
  <c r="M25" i="18"/>
  <c r="K25" i="18"/>
  <c r="J25" i="18"/>
  <c r="H25" i="18"/>
  <c r="G25" i="18"/>
  <c r="E25" i="18"/>
  <c r="AF24" i="18"/>
  <c r="AC24" i="18"/>
  <c r="Z24" i="18"/>
  <c r="T23" i="18"/>
  <c r="Q23" i="18"/>
  <c r="N23" i="18"/>
  <c r="K23" i="18"/>
  <c r="H23" i="18"/>
  <c r="E23" i="18"/>
  <c r="S22" i="18"/>
  <c r="Q22" i="18"/>
  <c r="P22" i="18"/>
  <c r="M22" i="18"/>
  <c r="K22" i="18"/>
  <c r="J22" i="18"/>
  <c r="H21" i="18" s="1"/>
  <c r="G22" i="18"/>
  <c r="E22" i="18"/>
  <c r="AF21" i="18"/>
  <c r="AC21" i="18"/>
  <c r="Z21" i="18"/>
  <c r="W21" i="18"/>
  <c r="Q20" i="18"/>
  <c r="K20" i="18"/>
  <c r="H20" i="18"/>
  <c r="E20" i="18"/>
  <c r="P19" i="18"/>
  <c r="N19" i="18"/>
  <c r="M19" i="18"/>
  <c r="K19" i="18"/>
  <c r="J19" i="18"/>
  <c r="H19" i="18"/>
  <c r="G19" i="18"/>
  <c r="E19" i="18"/>
  <c r="AF18" i="18"/>
  <c r="AC18" i="18"/>
  <c r="Z18" i="18"/>
  <c r="W18" i="18"/>
  <c r="T18" i="18"/>
  <c r="N17" i="18"/>
  <c r="K17" i="18"/>
  <c r="H17" i="18"/>
  <c r="E17" i="18"/>
  <c r="M16" i="18"/>
  <c r="K16" i="18"/>
  <c r="J16" i="18"/>
  <c r="H16" i="18"/>
  <c r="G16" i="18"/>
  <c r="E16" i="18"/>
  <c r="AF15" i="18"/>
  <c r="AC15" i="18"/>
  <c r="Z15" i="18"/>
  <c r="W15" i="18"/>
  <c r="T15" i="18"/>
  <c r="Q15" i="18"/>
  <c r="K14" i="18"/>
  <c r="H14" i="18"/>
  <c r="E14" i="18"/>
  <c r="J13" i="18"/>
  <c r="H13" i="18"/>
  <c r="G13" i="18"/>
  <c r="E13" i="18"/>
  <c r="AF12" i="18"/>
  <c r="AC12" i="18"/>
  <c r="Z12" i="18"/>
  <c r="W12" i="18"/>
  <c r="T12" i="18"/>
  <c r="Q12" i="18"/>
  <c r="N12" i="18"/>
  <c r="H11" i="18"/>
  <c r="E11" i="18"/>
  <c r="G10" i="18"/>
  <c r="AP8" i="18" s="1"/>
  <c r="E10" i="18"/>
  <c r="AF9" i="18"/>
  <c r="AC9" i="18"/>
  <c r="Z9" i="18"/>
  <c r="W9" i="18"/>
  <c r="T9" i="18"/>
  <c r="Q9" i="18"/>
  <c r="N9" i="18"/>
  <c r="K9" i="18"/>
  <c r="E8" i="18"/>
  <c r="AF6" i="18"/>
  <c r="AC6" i="18"/>
  <c r="Z6" i="18"/>
  <c r="W6" i="18"/>
  <c r="T6" i="18"/>
  <c r="Q6" i="18"/>
  <c r="N6" i="18"/>
  <c r="K6" i="18"/>
  <c r="H6" i="18"/>
  <c r="AP5" i="18"/>
  <c r="AO5" i="18"/>
  <c r="AF4" i="18"/>
  <c r="AC4" i="18"/>
  <c r="Z4" i="18"/>
  <c r="C11" i="18"/>
  <c r="AP20" i="19" l="1"/>
  <c r="E12" i="18"/>
  <c r="K15" i="18"/>
  <c r="AO11" i="18"/>
  <c r="AP14" i="20"/>
  <c r="AO14" i="18"/>
  <c r="AP11" i="18"/>
  <c r="AQ11" i="18" s="1"/>
  <c r="N24" i="18"/>
  <c r="AP23" i="18"/>
  <c r="K18" i="18"/>
  <c r="AO17" i="18"/>
  <c r="E15" i="18"/>
  <c r="AK5" i="18"/>
  <c r="AP20" i="18"/>
  <c r="E9" i="18"/>
  <c r="AL8" i="18" s="1"/>
  <c r="H12" i="18"/>
  <c r="AP14" i="18"/>
  <c r="H18" i="18"/>
  <c r="E21" i="18"/>
  <c r="K21" i="18"/>
  <c r="N21" i="18"/>
  <c r="H24" i="18"/>
  <c r="T24" i="18"/>
  <c r="Q21" i="18"/>
  <c r="AQ5" i="18"/>
  <c r="AJ5" i="18"/>
  <c r="AO8" i="18"/>
  <c r="AQ8" i="18" s="1"/>
  <c r="H15" i="18"/>
  <c r="AK14" i="18" s="1"/>
  <c r="E18" i="18"/>
  <c r="N18" i="18"/>
  <c r="E24" i="18"/>
  <c r="K24" i="18"/>
  <c r="Q24" i="18"/>
  <c r="K18" i="20"/>
  <c r="AL17" i="20" s="1"/>
  <c r="H12" i="20"/>
  <c r="AK11" i="20" s="1"/>
  <c r="E18" i="20"/>
  <c r="AI17" i="20"/>
  <c r="AO17" i="20"/>
  <c r="AO14" i="20"/>
  <c r="AQ14" i="20" s="1"/>
  <c r="AO11" i="20"/>
  <c r="AP11" i="20"/>
  <c r="AI8" i="20"/>
  <c r="AJ8" i="20"/>
  <c r="AQ5" i="20"/>
  <c r="AO8" i="20"/>
  <c r="AQ8" i="20" s="1"/>
  <c r="AK8" i="20"/>
  <c r="AI11" i="20"/>
  <c r="AP17" i="20"/>
  <c r="AJ5" i="20"/>
  <c r="AK5" i="20"/>
  <c r="E15" i="20"/>
  <c r="AL14" i="20" s="1"/>
  <c r="AQ5" i="19"/>
  <c r="E9" i="19"/>
  <c r="AK5" i="19"/>
  <c r="AO14" i="19"/>
  <c r="AO17" i="19"/>
  <c r="AP14" i="19"/>
  <c r="AP17" i="19"/>
  <c r="AQ17" i="19" s="1"/>
  <c r="AQ8" i="19"/>
  <c r="AK14" i="19"/>
  <c r="AJ5" i="19"/>
  <c r="AO11" i="19"/>
  <c r="E18" i="19"/>
  <c r="AI17" i="19" s="1"/>
  <c r="AP11" i="19"/>
  <c r="AJ14" i="19"/>
  <c r="AL11" i="20"/>
  <c r="AL5" i="20"/>
  <c r="AJ17" i="20"/>
  <c r="AI5" i="20"/>
  <c r="AL8" i="20"/>
  <c r="AI14" i="20"/>
  <c r="AK17" i="20"/>
  <c r="AI11" i="19"/>
  <c r="AJ11" i="19"/>
  <c r="AL11" i="19"/>
  <c r="AK11" i="19"/>
  <c r="AK20" i="19"/>
  <c r="AL20" i="19"/>
  <c r="AJ20" i="19"/>
  <c r="AI20" i="19"/>
  <c r="AI8" i="19"/>
  <c r="AL8" i="19"/>
  <c r="AJ8" i="19"/>
  <c r="AK8" i="19"/>
  <c r="AL5" i="19"/>
  <c r="AL14" i="19"/>
  <c r="AJ17" i="19"/>
  <c r="AI5" i="19"/>
  <c r="AI14" i="19"/>
  <c r="AO20" i="19"/>
  <c r="AQ20" i="19" s="1"/>
  <c r="AK8" i="18"/>
  <c r="AI11" i="18"/>
  <c r="AJ11" i="18"/>
  <c r="AL11" i="18"/>
  <c r="AK11" i="18"/>
  <c r="AL5" i="18"/>
  <c r="AI5" i="18"/>
  <c r="AI14" i="18"/>
  <c r="AP17" i="18"/>
  <c r="AQ17" i="18" s="1"/>
  <c r="AO20" i="18"/>
  <c r="AO23" i="18"/>
  <c r="P25" i="16"/>
  <c r="M25" i="16"/>
  <c r="J25" i="16"/>
  <c r="S22" i="16"/>
  <c r="P22" i="16"/>
  <c r="M22" i="16"/>
  <c r="J22" i="16"/>
  <c r="G22" i="16"/>
  <c r="P19" i="16"/>
  <c r="M19" i="16"/>
  <c r="J19" i="16"/>
  <c r="G19" i="16"/>
  <c r="G25" i="16"/>
  <c r="M16" i="16"/>
  <c r="J16" i="16"/>
  <c r="G16" i="16"/>
  <c r="J13" i="16"/>
  <c r="G13" i="16"/>
  <c r="W21" i="16"/>
  <c r="W18" i="16"/>
  <c r="T18" i="16"/>
  <c r="T15" i="16"/>
  <c r="W15" i="16"/>
  <c r="Q15" i="16"/>
  <c r="Q12" i="16"/>
  <c r="T12" i="16"/>
  <c r="W12" i="16"/>
  <c r="N12" i="16"/>
  <c r="N9" i="16"/>
  <c r="Q9" i="16"/>
  <c r="T9" i="16"/>
  <c r="W9" i="16"/>
  <c r="K9" i="16"/>
  <c r="K6" i="16"/>
  <c r="N6" i="16"/>
  <c r="Q6" i="16"/>
  <c r="T6" i="16"/>
  <c r="W6" i="16"/>
  <c r="H6" i="16"/>
  <c r="AQ17" i="20" l="1"/>
  <c r="AJ11" i="20"/>
  <c r="AL20" i="18"/>
  <c r="AQ14" i="18"/>
  <c r="AQ23" i="18"/>
  <c r="AJ23" i="18"/>
  <c r="AQ20" i="18"/>
  <c r="AL17" i="18"/>
  <c r="AK17" i="18"/>
  <c r="AK23" i="18"/>
  <c r="AJ20" i="18"/>
  <c r="AL23" i="18"/>
  <c r="AL14" i="18"/>
  <c r="AJ14" i="18"/>
  <c r="AI23" i="18"/>
  <c r="AK20" i="18"/>
  <c r="AI20" i="18"/>
  <c r="AI17" i="18"/>
  <c r="AJ17" i="18"/>
  <c r="AI8" i="18"/>
  <c r="AJ8" i="18"/>
  <c r="AM11" i="18"/>
  <c r="AS11" i="18" s="1"/>
  <c r="AQ14" i="19"/>
  <c r="AQ11" i="20"/>
  <c r="AM17" i="20"/>
  <c r="AS17" i="20" s="1"/>
  <c r="AM11" i="20"/>
  <c r="AS11" i="20" s="1"/>
  <c r="AM8" i="20"/>
  <c r="AS8" i="20" s="1"/>
  <c r="AJ14" i="20"/>
  <c r="AK14" i="20"/>
  <c r="AK17" i="19"/>
  <c r="AL17" i="19"/>
  <c r="AQ11" i="19"/>
  <c r="AM5" i="19"/>
  <c r="AS5" i="19" s="1"/>
  <c r="AM5" i="20"/>
  <c r="AS5" i="20" s="1"/>
  <c r="AM14" i="19"/>
  <c r="AS14" i="19" s="1"/>
  <c r="AM8" i="19"/>
  <c r="AS8" i="19" s="1"/>
  <c r="AM20" i="19"/>
  <c r="AS20" i="19" s="1"/>
  <c r="AM11" i="19"/>
  <c r="AS11" i="19" s="1"/>
  <c r="AM5" i="18"/>
  <c r="AS5" i="18" s="1"/>
  <c r="Z4" i="16"/>
  <c r="AC4" i="16"/>
  <c r="AF4" i="16"/>
  <c r="Z6" i="16"/>
  <c r="AC6" i="16"/>
  <c r="AF6" i="16"/>
  <c r="Z9" i="16"/>
  <c r="AC9" i="16"/>
  <c r="AF9" i="16"/>
  <c r="Z12" i="16"/>
  <c r="AC12" i="16"/>
  <c r="AF12" i="16"/>
  <c r="Z15" i="16"/>
  <c r="AC15" i="16"/>
  <c r="AF15" i="16"/>
  <c r="Z18" i="16"/>
  <c r="AC18" i="16"/>
  <c r="AF18" i="16"/>
  <c r="Z21" i="16"/>
  <c r="AC21" i="16"/>
  <c r="AF21" i="16"/>
  <c r="Z24" i="16"/>
  <c r="AC24" i="16"/>
  <c r="AF24" i="16"/>
  <c r="T25" i="16"/>
  <c r="Q25" i="16"/>
  <c r="N25" i="16"/>
  <c r="N24" i="16" s="1"/>
  <c r="K25" i="16"/>
  <c r="K24" i="16" s="1"/>
  <c r="H25" i="16"/>
  <c r="H24" i="16" s="1"/>
  <c r="E25" i="16"/>
  <c r="E24" i="16" s="1"/>
  <c r="T23" i="16"/>
  <c r="Q23" i="16"/>
  <c r="N23" i="16"/>
  <c r="K23" i="16"/>
  <c r="H23" i="16"/>
  <c r="E23" i="16"/>
  <c r="Q22" i="16"/>
  <c r="Q21" i="16" s="1"/>
  <c r="N22" i="16"/>
  <c r="N21" i="16" s="1"/>
  <c r="K22" i="16"/>
  <c r="K21" i="16" s="1"/>
  <c r="H22" i="16"/>
  <c r="H21" i="16" s="1"/>
  <c r="E22" i="16"/>
  <c r="Q20" i="16"/>
  <c r="N20" i="16"/>
  <c r="K20" i="16"/>
  <c r="H20" i="16"/>
  <c r="E20" i="16"/>
  <c r="N19" i="16"/>
  <c r="N18" i="16" s="1"/>
  <c r="K19" i="16"/>
  <c r="K18" i="16" s="1"/>
  <c r="H19" i="16"/>
  <c r="H18" i="16" s="1"/>
  <c r="E19" i="16"/>
  <c r="N17" i="16"/>
  <c r="K17" i="16"/>
  <c r="H17" i="16"/>
  <c r="E17" i="16"/>
  <c r="K16" i="16"/>
  <c r="K15" i="16" s="1"/>
  <c r="H16" i="16"/>
  <c r="H15" i="16" s="1"/>
  <c r="E16" i="16"/>
  <c r="K14" i="16"/>
  <c r="H14" i="16"/>
  <c r="E14" i="16"/>
  <c r="H13" i="16"/>
  <c r="H12" i="16" s="1"/>
  <c r="E13" i="16"/>
  <c r="E12" i="16" s="1"/>
  <c r="H11" i="16"/>
  <c r="E11" i="16"/>
  <c r="G10" i="16"/>
  <c r="AP8" i="16" s="1"/>
  <c r="E10" i="16"/>
  <c r="E8" i="16"/>
  <c r="AP5" i="16"/>
  <c r="AO5" i="16"/>
  <c r="C23" i="16"/>
  <c r="C20" i="16"/>
  <c r="C17" i="16"/>
  <c r="C14" i="16"/>
  <c r="C11" i="16"/>
  <c r="C8" i="16"/>
  <c r="C5" i="16"/>
  <c r="AM14" i="18" l="1"/>
  <c r="AS14" i="18" s="1"/>
  <c r="AM23" i="18"/>
  <c r="AS23" i="18" s="1"/>
  <c r="AM20" i="18"/>
  <c r="AS20" i="18" s="1"/>
  <c r="AM17" i="18"/>
  <c r="AS17" i="18" s="1"/>
  <c r="AM8" i="18"/>
  <c r="AS8" i="18" s="1"/>
  <c r="AM14" i="20"/>
  <c r="AS14" i="20" s="1"/>
  <c r="AM17" i="19"/>
  <c r="T24" i="16"/>
  <c r="Q24" i="16"/>
  <c r="E18" i="16"/>
  <c r="E15" i="16"/>
  <c r="AI14" i="16" s="1"/>
  <c r="E21" i="16"/>
  <c r="AO8" i="16"/>
  <c r="AQ8" i="16" s="1"/>
  <c r="E9" i="16"/>
  <c r="AP14" i="16"/>
  <c r="AK5" i="16"/>
  <c r="AO11" i="16"/>
  <c r="AP20" i="16"/>
  <c r="AP11" i="16"/>
  <c r="AO14" i="16"/>
  <c r="AO17" i="16"/>
  <c r="AI17" i="16"/>
  <c r="AJ5" i="16"/>
  <c r="AQ5" i="16"/>
  <c r="AP23" i="16"/>
  <c r="AJ17" i="16"/>
  <c r="AL5" i="16"/>
  <c r="AI5" i="16"/>
  <c r="AP17" i="16"/>
  <c r="AO20" i="16"/>
  <c r="AO23" i="16"/>
  <c r="AS17" i="19" l="1"/>
  <c r="AR11" i="19" s="1"/>
  <c r="AR8" i="18"/>
  <c r="AR23" i="18"/>
  <c r="AR11" i="18"/>
  <c r="AR17" i="18"/>
  <c r="AR14" i="18"/>
  <c r="AR5" i="18"/>
  <c r="AR20" i="18"/>
  <c r="AR5" i="20"/>
  <c r="AR14" i="20"/>
  <c r="AR17" i="20"/>
  <c r="AR8" i="20"/>
  <c r="AR11" i="20"/>
  <c r="AR14" i="19"/>
  <c r="AR5" i="19"/>
  <c r="AR20" i="19"/>
  <c r="AR8" i="19"/>
  <c r="AM5" i="16"/>
  <c r="AS5" i="16" s="1"/>
  <c r="AL8" i="16"/>
  <c r="AQ17" i="16"/>
  <c r="AQ14" i="16"/>
  <c r="AK20" i="16"/>
  <c r="AQ23" i="16"/>
  <c r="AQ20" i="16"/>
  <c r="AQ11" i="16"/>
  <c r="AI8" i="16"/>
  <c r="AJ8" i="16"/>
  <c r="AI20" i="16"/>
  <c r="AL20" i="16"/>
  <c r="AJ20" i="16"/>
  <c r="AL23" i="16"/>
  <c r="AI23" i="16"/>
  <c r="AK23" i="16"/>
  <c r="AK11" i="16"/>
  <c r="AL14" i="16"/>
  <c r="AK14" i="16"/>
  <c r="AJ14" i="16"/>
  <c r="AJ23" i="16"/>
  <c r="AK17" i="16"/>
  <c r="AL17" i="16"/>
  <c r="AL11" i="16"/>
  <c r="AI11" i="16"/>
  <c r="AJ11" i="16"/>
  <c r="AK8" i="16"/>
  <c r="AR17" i="19" l="1"/>
  <c r="AM17" i="16"/>
  <c r="AS17" i="16" s="1"/>
  <c r="AM23" i="16"/>
  <c r="AS23" i="16" s="1"/>
  <c r="AM11" i="16"/>
  <c r="AS11" i="16" s="1"/>
  <c r="AM14" i="16"/>
  <c r="AS14" i="16" s="1"/>
  <c r="AM20" i="16"/>
  <c r="AS20" i="16" s="1"/>
  <c r="AM8" i="16"/>
  <c r="AS8" i="16" s="1"/>
  <c r="AR8" i="16" l="1"/>
  <c r="AR23" i="16"/>
  <c r="AR20" i="16"/>
  <c r="AR14" i="16"/>
  <c r="AR5" i="16"/>
  <c r="AR17" i="16"/>
  <c r="AR11" i="16"/>
</calcChain>
</file>

<file path=xl/sharedStrings.xml><?xml version="1.0" encoding="utf-8"?>
<sst xmlns="http://schemas.openxmlformats.org/spreadsheetml/2006/main" count="405" uniqueCount="104">
  <si>
    <t>チーム名</t>
    <rPh sb="3" eb="4">
      <t>メイ</t>
    </rPh>
    <phoneticPr fontId="1"/>
  </si>
  <si>
    <t>-</t>
    <phoneticPr fontId="1"/>
  </si>
  <si>
    <t>勝</t>
    <rPh sb="0" eb="1">
      <t>カツ</t>
    </rPh>
    <phoneticPr fontId="1"/>
  </si>
  <si>
    <t>敗</t>
    <rPh sb="0" eb="1">
      <t>ハイ</t>
    </rPh>
    <phoneticPr fontId="1"/>
  </si>
  <si>
    <t>分</t>
    <rPh sb="0" eb="1">
      <t>ワ</t>
    </rPh>
    <phoneticPr fontId="1"/>
  </si>
  <si>
    <t>失点</t>
    <rPh sb="0" eb="2">
      <t>シッテン</t>
    </rPh>
    <phoneticPr fontId="1"/>
  </si>
  <si>
    <t>得点</t>
    <rPh sb="0" eb="2">
      <t>トクテン</t>
    </rPh>
    <phoneticPr fontId="1"/>
  </si>
  <si>
    <t>順位</t>
    <rPh sb="0" eb="2">
      <t>ジュンイ</t>
    </rPh>
    <phoneticPr fontId="1"/>
  </si>
  <si>
    <t>不戦敗</t>
    <rPh sb="0" eb="2">
      <t>フセン</t>
    </rPh>
    <rPh sb="2" eb="3">
      <t>パイ</t>
    </rPh>
    <phoneticPr fontId="1"/>
  </si>
  <si>
    <t>-</t>
  </si>
  <si>
    <t>得失点差</t>
    <rPh sb="0" eb="4">
      <t>トクシッテンサ</t>
    </rPh>
    <phoneticPr fontId="1"/>
  </si>
  <si>
    <t>グループ選択</t>
    <rPh sb="4" eb="6">
      <t>センタク</t>
    </rPh>
    <phoneticPr fontId="1"/>
  </si>
  <si>
    <t>男子　1部</t>
  </si>
  <si>
    <t>男子　2部Ａ</t>
  </si>
  <si>
    <t>男子　2部Ｂ</t>
  </si>
  <si>
    <t>男子　3部Ａ</t>
  </si>
  <si>
    <t>男子　3部Ｂ</t>
  </si>
  <si>
    <t>男子　3部Ｃ</t>
  </si>
  <si>
    <t>男子　3部Ｄ</t>
  </si>
  <si>
    <t>女子　1部</t>
  </si>
  <si>
    <t>女子　2部</t>
  </si>
  <si>
    <t>女子　3部Ａ</t>
  </si>
  <si>
    <t>リーグ種別</t>
    <rPh sb="3" eb="5">
      <t>シュベツ</t>
    </rPh>
    <phoneticPr fontId="1"/>
  </si>
  <si>
    <t>チーム数</t>
    <rPh sb="3" eb="4">
      <t>スウ</t>
    </rPh>
    <phoneticPr fontId="1"/>
  </si>
  <si>
    <t>学校名</t>
    <rPh sb="0" eb="3">
      <t>ガッコウメイ</t>
    </rPh>
    <phoneticPr fontId="1"/>
  </si>
  <si>
    <t>勝ち点が並んだ場合のみ入力</t>
    <rPh sb="0" eb="1">
      <t>カ</t>
    </rPh>
    <rPh sb="2" eb="3">
      <t>テン</t>
    </rPh>
    <rPh sb="4" eb="5">
      <t>ナラ</t>
    </rPh>
    <rPh sb="7" eb="9">
      <t>バアイ</t>
    </rPh>
    <rPh sb="11" eb="13">
      <t>ニュウリョク</t>
    </rPh>
    <phoneticPr fontId="1"/>
  </si>
  <si>
    <t>←
←
←
←</t>
    <phoneticPr fontId="1"/>
  </si>
  <si>
    <t>勝ち点</t>
    <rPh sb="0" eb="1">
      <t>カ</t>
    </rPh>
    <rPh sb="2" eb="3">
      <t>テン</t>
    </rPh>
    <phoneticPr fontId="1"/>
  </si>
  <si>
    <t>↑</t>
    <phoneticPr fontId="1"/>
  </si>
  <si>
    <t>男女　4部D</t>
    <rPh sb="0" eb="2">
      <t>ダンジョ</t>
    </rPh>
    <rPh sb="4" eb="5">
      <t>ブ</t>
    </rPh>
    <phoneticPr fontId="1"/>
  </si>
  <si>
    <t>三重</t>
    <rPh sb="0" eb="2">
      <t>ミエ</t>
    </rPh>
    <phoneticPr fontId="1"/>
  </si>
  <si>
    <t>当該チームの勝敗を点数化して入力</t>
    <rPh sb="0" eb="2">
      <t>トウガイ</t>
    </rPh>
    <rPh sb="6" eb="8">
      <t>ショウハイ</t>
    </rPh>
    <rPh sb="9" eb="12">
      <t>テンスウカ</t>
    </rPh>
    <rPh sb="14" eb="16">
      <t>ニュウリョク</t>
    </rPh>
    <phoneticPr fontId="1"/>
  </si>
  <si>
    <t>2勝0敗→  10+10＝20
0勝2敗→ -10-10=-20
1勝1敗→  10-10＝0
1勝1分→  10+5＝15
1敗1分→ -10+5＝-5
　　</t>
    <rPh sb="1" eb="2">
      <t>カ</t>
    </rPh>
    <rPh sb="3" eb="4">
      <t>ハイ</t>
    </rPh>
    <rPh sb="17" eb="18">
      <t>ショウ</t>
    </rPh>
    <rPh sb="19" eb="20">
      <t>ハイ</t>
    </rPh>
    <rPh sb="34" eb="35">
      <t>ショウ</t>
    </rPh>
    <rPh sb="36" eb="37">
      <t>ハイ</t>
    </rPh>
    <rPh sb="49" eb="50">
      <t>ショウ</t>
    </rPh>
    <rPh sb="51" eb="52">
      <t>ワ</t>
    </rPh>
    <rPh sb="64" eb="65">
      <t>ハイ</t>
    </rPh>
    <rPh sb="66" eb="67">
      <t>ワ</t>
    </rPh>
    <phoneticPr fontId="1"/>
  </si>
  <si>
    <t>例</t>
    <rPh sb="0" eb="1">
      <t>レイ</t>
    </rPh>
    <phoneticPr fontId="1"/>
  </si>
  <si>
    <t>女子　3部Ｄ</t>
    <phoneticPr fontId="1"/>
  </si>
  <si>
    <t>男子　3部Ｅ</t>
    <phoneticPr fontId="1"/>
  </si>
  <si>
    <t>男子　3部Ｆ</t>
    <phoneticPr fontId="1"/>
  </si>
  <si>
    <t>男子　3部Ｇ</t>
    <phoneticPr fontId="1"/>
  </si>
  <si>
    <t>女子　3部Ｂ</t>
    <phoneticPr fontId="1"/>
  </si>
  <si>
    <t>女子　3部Ｃ</t>
    <phoneticPr fontId="1"/>
  </si>
  <si>
    <t>いなべ総合学園</t>
    <rPh sb="3" eb="5">
      <t>ソウゴウ</t>
    </rPh>
    <rPh sb="5" eb="7">
      <t>ガクエン</t>
    </rPh>
    <phoneticPr fontId="1"/>
  </si>
  <si>
    <t>四日市Ａ</t>
    <rPh sb="0" eb="3">
      <t>ヨッカイチ</t>
    </rPh>
    <phoneticPr fontId="1"/>
  </si>
  <si>
    <t>四日市工業</t>
    <rPh sb="0" eb="3">
      <t>ヨッカイチ</t>
    </rPh>
    <rPh sb="3" eb="5">
      <t>コウギョウ</t>
    </rPh>
    <phoneticPr fontId="1"/>
  </si>
  <si>
    <t>海星Ａ</t>
    <rPh sb="0" eb="2">
      <t>カイセイ</t>
    </rPh>
    <phoneticPr fontId="1"/>
  </si>
  <si>
    <t>白子</t>
    <rPh sb="0" eb="2">
      <t>シロコ</t>
    </rPh>
    <phoneticPr fontId="1"/>
  </si>
  <si>
    <t>津工業Ａ</t>
    <rPh sb="0" eb="1">
      <t>ツ</t>
    </rPh>
    <rPh sb="1" eb="3">
      <t>コウギョウ</t>
    </rPh>
    <phoneticPr fontId="1"/>
  </si>
  <si>
    <t>桑名西</t>
    <rPh sb="0" eb="2">
      <t>クワナ</t>
    </rPh>
    <rPh sb="2" eb="3">
      <t>ニシ</t>
    </rPh>
    <phoneticPr fontId="1"/>
  </si>
  <si>
    <t>亀山</t>
    <rPh sb="0" eb="1">
      <t>カメ</t>
    </rPh>
    <rPh sb="1" eb="2">
      <t>ヤマ</t>
    </rPh>
    <phoneticPr fontId="1"/>
  </si>
  <si>
    <t>名張</t>
    <rPh sb="0" eb="2">
      <t>ナバリ</t>
    </rPh>
    <phoneticPr fontId="1"/>
  </si>
  <si>
    <t>松阪工業</t>
    <rPh sb="0" eb="2">
      <t>マツサカ</t>
    </rPh>
    <rPh sb="2" eb="4">
      <t>コウギョウ</t>
    </rPh>
    <phoneticPr fontId="1"/>
  </si>
  <si>
    <t>伊勢</t>
    <rPh sb="0" eb="2">
      <t>イセ</t>
    </rPh>
    <phoneticPr fontId="1"/>
  </si>
  <si>
    <t>木本</t>
    <rPh sb="0" eb="1">
      <t>キ</t>
    </rPh>
    <rPh sb="1" eb="2">
      <t>ホン</t>
    </rPh>
    <phoneticPr fontId="1"/>
  </si>
  <si>
    <t>桑名</t>
    <rPh sb="0" eb="2">
      <t>クワナ</t>
    </rPh>
    <phoneticPr fontId="1"/>
  </si>
  <si>
    <t>四日市中央工業Ａ</t>
    <rPh sb="0" eb="3">
      <t>ヨッカイチ</t>
    </rPh>
    <rPh sb="3" eb="5">
      <t>チュウオウ</t>
    </rPh>
    <rPh sb="5" eb="7">
      <t>コウギョウ</t>
    </rPh>
    <phoneticPr fontId="1"/>
  </si>
  <si>
    <t>鈴鹿高専</t>
    <rPh sb="0" eb="2">
      <t>スズカ</t>
    </rPh>
    <rPh sb="2" eb="4">
      <t>コウセン</t>
    </rPh>
    <phoneticPr fontId="1"/>
  </si>
  <si>
    <t>津東</t>
    <rPh sb="0" eb="1">
      <t>ツ</t>
    </rPh>
    <rPh sb="1" eb="2">
      <t>ヒガシ</t>
    </rPh>
    <phoneticPr fontId="1"/>
  </si>
  <si>
    <t>伊勢工業</t>
    <rPh sb="0" eb="2">
      <t>イセ</t>
    </rPh>
    <rPh sb="2" eb="4">
      <t>コウギョウ</t>
    </rPh>
    <phoneticPr fontId="1"/>
  </si>
  <si>
    <t>尾鷲</t>
    <rPh sb="0" eb="2">
      <t>オワセ</t>
    </rPh>
    <phoneticPr fontId="1"/>
  </si>
  <si>
    <t>桑名工業</t>
    <rPh sb="0" eb="2">
      <t>クワナ</t>
    </rPh>
    <rPh sb="2" eb="4">
      <t>コウギョウ</t>
    </rPh>
    <phoneticPr fontId="1"/>
  </si>
  <si>
    <t>津田学園</t>
    <rPh sb="0" eb="2">
      <t>ツダ</t>
    </rPh>
    <rPh sb="2" eb="4">
      <t>ガクエン</t>
    </rPh>
    <phoneticPr fontId="1"/>
  </si>
  <si>
    <t>暁</t>
    <rPh sb="0" eb="1">
      <t>アカツキ</t>
    </rPh>
    <phoneticPr fontId="1"/>
  </si>
  <si>
    <t>四日市農芸</t>
    <rPh sb="0" eb="3">
      <t>ヨッカイチ</t>
    </rPh>
    <rPh sb="3" eb="5">
      <t>ノウゲイ</t>
    </rPh>
    <phoneticPr fontId="1"/>
  </si>
  <si>
    <t>神戸</t>
    <rPh sb="0" eb="2">
      <t>カンベ</t>
    </rPh>
    <phoneticPr fontId="1"/>
  </si>
  <si>
    <t>海星Ｃ</t>
    <rPh sb="0" eb="2">
      <t>カイセイ</t>
    </rPh>
    <phoneticPr fontId="1"/>
  </si>
  <si>
    <t>桑名北</t>
    <rPh sb="0" eb="2">
      <t>クワナ</t>
    </rPh>
    <rPh sb="2" eb="3">
      <t>キタ</t>
    </rPh>
    <phoneticPr fontId="1"/>
  </si>
  <si>
    <t>川越</t>
    <rPh sb="0" eb="2">
      <t>カワゴエ</t>
    </rPh>
    <phoneticPr fontId="1"/>
  </si>
  <si>
    <t>四日市南</t>
    <rPh sb="0" eb="3">
      <t>ヨッカイチ</t>
    </rPh>
    <rPh sb="3" eb="4">
      <t>ミナミ</t>
    </rPh>
    <phoneticPr fontId="1"/>
  </si>
  <si>
    <t>鈴鹿</t>
    <rPh sb="0" eb="2">
      <t>スズカ</t>
    </rPh>
    <phoneticPr fontId="1"/>
  </si>
  <si>
    <t>伊賀白鳳</t>
    <rPh sb="0" eb="2">
      <t>イガ</t>
    </rPh>
    <rPh sb="2" eb="4">
      <t>ハクホウ</t>
    </rPh>
    <phoneticPr fontId="1"/>
  </si>
  <si>
    <t>四日市中央工業Ｂ</t>
    <rPh sb="0" eb="3">
      <t>ヨッカイチ</t>
    </rPh>
    <rPh sb="3" eb="5">
      <t>チュウオウ</t>
    </rPh>
    <rPh sb="5" eb="7">
      <t>コウギョウ</t>
    </rPh>
    <phoneticPr fontId="1"/>
  </si>
  <si>
    <t>四日市西</t>
    <rPh sb="0" eb="3">
      <t>ヨッカイチ</t>
    </rPh>
    <rPh sb="3" eb="4">
      <t>ニシ</t>
    </rPh>
    <phoneticPr fontId="1"/>
  </si>
  <si>
    <t>飯野</t>
    <rPh sb="0" eb="2">
      <t>イイノ</t>
    </rPh>
    <phoneticPr fontId="1"/>
  </si>
  <si>
    <t>高田</t>
    <rPh sb="0" eb="2">
      <t>タカダ</t>
    </rPh>
    <phoneticPr fontId="1"/>
  </si>
  <si>
    <t>久居農林</t>
    <rPh sb="0" eb="2">
      <t>ヒサイ</t>
    </rPh>
    <rPh sb="2" eb="4">
      <t>ノウリン</t>
    </rPh>
    <phoneticPr fontId="1"/>
  </si>
  <si>
    <t>四日市Ｂ</t>
    <rPh sb="0" eb="3">
      <t>ヨッカイチ</t>
    </rPh>
    <phoneticPr fontId="1"/>
  </si>
  <si>
    <t>石薬師</t>
    <rPh sb="0" eb="3">
      <t>イシヤクシ</t>
    </rPh>
    <phoneticPr fontId="1"/>
  </si>
  <si>
    <t>稲生Ａ</t>
    <rPh sb="0" eb="2">
      <t>イノウ</t>
    </rPh>
    <phoneticPr fontId="1"/>
  </si>
  <si>
    <t>津西</t>
    <rPh sb="0" eb="2">
      <t>ツニシ</t>
    </rPh>
    <phoneticPr fontId="1"/>
  </si>
  <si>
    <t>上野</t>
    <rPh sb="0" eb="2">
      <t>ウエノ</t>
    </rPh>
    <phoneticPr fontId="1"/>
  </si>
  <si>
    <t>松阪商業</t>
    <rPh sb="0" eb="2">
      <t>マツサカ</t>
    </rPh>
    <rPh sb="2" eb="4">
      <t>ショウギョウ</t>
    </rPh>
    <phoneticPr fontId="1"/>
  </si>
  <si>
    <t>海星Ｂ</t>
    <rPh sb="0" eb="2">
      <t>カイセイ</t>
    </rPh>
    <phoneticPr fontId="1"/>
  </si>
  <si>
    <t>白山</t>
    <rPh sb="0" eb="2">
      <t>ハクサン</t>
    </rPh>
    <phoneticPr fontId="1"/>
  </si>
  <si>
    <t>名張青峰</t>
    <rPh sb="0" eb="2">
      <t>ナバリ</t>
    </rPh>
    <rPh sb="2" eb="4">
      <t>セイホウ</t>
    </rPh>
    <phoneticPr fontId="1"/>
  </si>
  <si>
    <t>鳥羽商船</t>
    <rPh sb="0" eb="2">
      <t>トバ</t>
    </rPh>
    <rPh sb="2" eb="4">
      <t>ショウセン</t>
    </rPh>
    <phoneticPr fontId="1"/>
  </si>
  <si>
    <t>水産</t>
    <rPh sb="0" eb="2">
      <t>スイサン</t>
    </rPh>
    <phoneticPr fontId="1"/>
  </si>
  <si>
    <t>津工業Ｂ</t>
    <rPh sb="0" eb="1">
      <t>ツ</t>
    </rPh>
    <rPh sb="1" eb="3">
      <t>コウギョウ</t>
    </rPh>
    <phoneticPr fontId="1"/>
  </si>
  <si>
    <t>青山</t>
    <rPh sb="0" eb="2">
      <t>アオヤマ</t>
    </rPh>
    <phoneticPr fontId="1"/>
  </si>
  <si>
    <t>近大高専</t>
    <rPh sb="0" eb="2">
      <t>キンダイ</t>
    </rPh>
    <rPh sb="2" eb="4">
      <t>コウセン</t>
    </rPh>
    <phoneticPr fontId="1"/>
  </si>
  <si>
    <t>宇治山田商業</t>
    <rPh sb="0" eb="2">
      <t>ウジ</t>
    </rPh>
    <rPh sb="2" eb="4">
      <t>ヤマダ</t>
    </rPh>
    <rPh sb="4" eb="6">
      <t>ショウギョウ</t>
    </rPh>
    <phoneticPr fontId="1"/>
  </si>
  <si>
    <t>志摩</t>
    <rPh sb="0" eb="2">
      <t>シマ</t>
    </rPh>
    <phoneticPr fontId="1"/>
  </si>
  <si>
    <t>昴</t>
    <rPh sb="0" eb="1">
      <t>スバル</t>
    </rPh>
    <phoneticPr fontId="1"/>
  </si>
  <si>
    <t>稲生Ｂ</t>
    <rPh sb="0" eb="2">
      <t>イノウ</t>
    </rPh>
    <phoneticPr fontId="1"/>
  </si>
  <si>
    <t>津</t>
    <rPh sb="0" eb="1">
      <t>ツ</t>
    </rPh>
    <phoneticPr fontId="1"/>
  </si>
  <si>
    <t>久居</t>
    <rPh sb="0" eb="2">
      <t>ヒサイ</t>
    </rPh>
    <phoneticPr fontId="1"/>
  </si>
  <si>
    <t>松阪</t>
    <rPh sb="0" eb="2">
      <t>マツサカ</t>
    </rPh>
    <phoneticPr fontId="1"/>
  </si>
  <si>
    <t>宇治山田</t>
    <rPh sb="0" eb="4">
      <t>ウジヤマダ</t>
    </rPh>
    <phoneticPr fontId="1"/>
  </si>
  <si>
    <t>紀南</t>
    <rPh sb="0" eb="2">
      <t>キナン</t>
    </rPh>
    <phoneticPr fontId="1"/>
  </si>
  <si>
    <t>四日市四郷</t>
    <rPh sb="0" eb="3">
      <t>ヨッカイチ</t>
    </rPh>
    <rPh sb="3" eb="5">
      <t>ヨゴウ</t>
    </rPh>
    <phoneticPr fontId="1"/>
  </si>
  <si>
    <t>津商業</t>
    <rPh sb="0" eb="1">
      <t>ツ</t>
    </rPh>
    <rPh sb="1" eb="3">
      <t>ショウギョウ</t>
    </rPh>
    <phoneticPr fontId="1"/>
  </si>
  <si>
    <t>稲生</t>
    <rPh sb="0" eb="2">
      <t>イノウ</t>
    </rPh>
    <phoneticPr fontId="1"/>
  </si>
  <si>
    <t>海星</t>
    <rPh sb="0" eb="2">
      <t>カイセイ</t>
    </rPh>
    <phoneticPr fontId="1"/>
  </si>
  <si>
    <t>セントヨゼフ</t>
  </si>
  <si>
    <t>亀山</t>
    <rPh sb="0" eb="2">
      <t>カメヤマ</t>
    </rPh>
    <phoneticPr fontId="1"/>
  </si>
  <si>
    <t>宇治山田商業</t>
    <rPh sb="0" eb="4">
      <t>ウジヤマダ</t>
    </rPh>
    <rPh sb="4" eb="6">
      <t>ショウギョウ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</si>
</sst>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#"/>
    <numFmt numFmtId="177" formatCode="m/d;@"/>
    <numFmt numFmtId="178" formatCode="0_ "/>
  </numFmts>
  <fonts count="16" x14ac:knownFonts="1">
    <font>
      <sz val="11"/>
      <color theme="1"/>
      <name val="メイリオ"/>
      <family val="2"/>
      <charset val="128"/>
      <scheme val="minor"/>
    </font>
    <font>
      <sz val="6"/>
      <name val="メイリオ"/>
      <family val="2"/>
      <charset val="128"/>
      <scheme val="minor"/>
    </font>
    <font>
      <sz val="26"/>
      <color theme="0"/>
      <name val="ＭＳ 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b/>
      <sz val="12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sz val="12"/>
      <color theme="0"/>
      <name val="ＭＳ ゴシック"/>
      <family val="3"/>
      <charset val="128"/>
    </font>
    <font>
      <b/>
      <sz val="28"/>
      <name val="ＭＳ ゴシック"/>
      <family val="3"/>
      <charset val="128"/>
    </font>
    <font>
      <sz val="24"/>
      <name val="ＭＳ ゴシック"/>
      <family val="3"/>
      <charset val="128"/>
    </font>
    <font>
      <sz val="12"/>
      <name val="ＭＳ ゴシック"/>
      <family val="3"/>
      <charset val="128"/>
    </font>
    <font>
      <sz val="26"/>
      <name val="ＭＳ ゴシック"/>
      <family val="3"/>
      <charset val="128"/>
    </font>
    <font>
      <b/>
      <sz val="24"/>
      <name val="メイリオ"/>
      <family val="3"/>
      <charset val="128"/>
      <scheme val="major"/>
    </font>
    <font>
      <b/>
      <sz val="24"/>
      <name val="ＭＳ ゴシック"/>
      <family val="3"/>
      <charset val="128"/>
    </font>
    <font>
      <sz val="16"/>
      <name val="ＭＳ ゴシック"/>
      <family val="3"/>
      <charset val="128"/>
    </font>
  </fonts>
  <fills count="10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CCC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 style="medium">
        <color indexed="64"/>
      </bottom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 diagonalDown="1">
      <left style="thin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medium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 style="medium">
        <color indexed="64"/>
      </bottom>
      <diagonal style="thin">
        <color indexed="64"/>
      </diagonal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 style="thin">
        <color theme="0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/>
      <top style="medium">
        <color indexed="64"/>
      </top>
      <bottom/>
      <diagonal/>
    </border>
    <border>
      <left/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thin">
        <color theme="0"/>
      </right>
      <top style="medium">
        <color indexed="64"/>
      </top>
      <bottom/>
      <diagonal/>
    </border>
    <border>
      <left style="thin">
        <color theme="0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>
      <alignment vertical="center"/>
    </xf>
  </cellStyleXfs>
  <cellXfs count="211">
    <xf numFmtId="0" fontId="0" fillId="0" borderId="0" xfId="0">
      <alignment vertical="center"/>
    </xf>
    <xf numFmtId="0" fontId="3" fillId="0" borderId="0" xfId="0" applyFont="1">
      <alignment vertical="center"/>
    </xf>
    <xf numFmtId="0" fontId="6" fillId="0" borderId="0" xfId="0" applyNumberFormat="1" applyFont="1" applyFill="1" applyBorder="1" applyAlignment="1" applyProtection="1">
      <alignment vertical="center" shrinkToFit="1"/>
      <protection locked="0"/>
    </xf>
    <xf numFmtId="0" fontId="6" fillId="0" borderId="0" xfId="0" applyNumberFormat="1" applyFont="1" applyAlignment="1" applyProtection="1">
      <alignment vertical="center" shrinkToFit="1"/>
      <protection locked="0"/>
    </xf>
    <xf numFmtId="0" fontId="7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NumberFormat="1" applyFont="1" applyAlignment="1" applyProtection="1">
      <alignment vertical="center" shrinkToFit="1"/>
    </xf>
    <xf numFmtId="0" fontId="6" fillId="0" borderId="0" xfId="0" applyNumberFormat="1" applyFont="1" applyBorder="1" applyAlignment="1" applyProtection="1">
      <alignment vertical="center" shrinkToFit="1"/>
      <protection locked="0"/>
    </xf>
    <xf numFmtId="0" fontId="4" fillId="0" borderId="1" xfId="0" applyFont="1" applyBorder="1" applyAlignment="1">
      <alignment horizontal="center" vertical="center" shrinkToFit="1"/>
    </xf>
    <xf numFmtId="0" fontId="3" fillId="0" borderId="1" xfId="0" applyFont="1" applyBorder="1">
      <alignment vertical="center"/>
    </xf>
    <xf numFmtId="0" fontId="3" fillId="0" borderId="7" xfId="0" applyFont="1" applyBorder="1">
      <alignment vertical="center"/>
    </xf>
    <xf numFmtId="0" fontId="4" fillId="0" borderId="1" xfId="0" applyFont="1" applyFill="1" applyBorder="1" applyAlignment="1">
      <alignment horizontal="center" vertical="center" shrinkToFit="1"/>
    </xf>
    <xf numFmtId="0" fontId="3" fillId="0" borderId="8" xfId="0" applyFont="1" applyBorder="1">
      <alignment vertical="center"/>
    </xf>
    <xf numFmtId="0" fontId="3" fillId="0" borderId="40" xfId="0" applyFont="1" applyBorder="1">
      <alignment vertical="center"/>
    </xf>
    <xf numFmtId="0" fontId="3" fillId="0" borderId="7" xfId="0" applyFont="1" applyFill="1" applyBorder="1">
      <alignment vertical="center"/>
    </xf>
    <xf numFmtId="0" fontId="3" fillId="0" borderId="0" xfId="0" applyNumberFormat="1" applyFo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3" fillId="7" borderId="6" xfId="0" applyNumberFormat="1" applyFont="1" applyFill="1" applyBorder="1">
      <alignment vertical="center"/>
    </xf>
    <xf numFmtId="0" fontId="3" fillId="7" borderId="35" xfId="0" applyNumberFormat="1" applyFont="1" applyFill="1" applyBorder="1">
      <alignment vertical="center"/>
    </xf>
    <xf numFmtId="0" fontId="4" fillId="7" borderId="6" xfId="0" applyNumberFormat="1" applyFont="1" applyFill="1" applyBorder="1" applyAlignment="1">
      <alignment horizontal="left" vertical="center"/>
    </xf>
    <xf numFmtId="0" fontId="3" fillId="0" borderId="0" xfId="0" applyFont="1" applyFill="1">
      <alignment vertical="center"/>
    </xf>
    <xf numFmtId="0" fontId="5" fillId="0" borderId="4" xfId="0" applyNumberFormat="1" applyFont="1" applyFill="1" applyBorder="1" applyAlignment="1">
      <alignment vertical="center" shrinkToFit="1"/>
    </xf>
    <xf numFmtId="0" fontId="5" fillId="0" borderId="5" xfId="0" applyFont="1" applyFill="1" applyBorder="1" applyAlignment="1">
      <alignment vertical="center"/>
    </xf>
    <xf numFmtId="0" fontId="6" fillId="0" borderId="0" xfId="0" applyNumberFormat="1" applyFont="1" applyAlignment="1" applyProtection="1">
      <alignment horizontal="center" vertical="center" shrinkToFit="1"/>
      <protection locked="0"/>
    </xf>
    <xf numFmtId="0" fontId="6" fillId="0" borderId="0" xfId="0" applyNumberFormat="1" applyFont="1" applyAlignment="1" applyProtection="1">
      <alignment horizontal="center" vertical="center" shrinkToFit="1"/>
      <protection locked="0"/>
    </xf>
    <xf numFmtId="0" fontId="7" fillId="0" borderId="0" xfId="0" applyNumberFormat="1" applyFont="1" applyAlignment="1" applyProtection="1">
      <alignment horizontal="center" vertical="center" wrapText="1" shrinkToFit="1"/>
      <protection locked="0"/>
    </xf>
    <xf numFmtId="178" fontId="1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1" xfId="0" applyNumberFormat="1" applyFont="1" applyFill="1" applyBorder="1" applyAlignment="1" applyProtection="1">
      <alignment horizontal="center" vertical="center" shrinkToFit="1"/>
    </xf>
    <xf numFmtId="0" fontId="11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7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3" xfId="0" applyNumberFormat="1" applyFont="1" applyFill="1" applyBorder="1" applyAlignment="1" applyProtection="1">
      <alignment horizontal="center" vertical="center" shrinkToFit="1"/>
    </xf>
    <xf numFmtId="0" fontId="11" fillId="3" borderId="1" xfId="0" applyNumberFormat="1" applyFont="1" applyFill="1" applyBorder="1" applyAlignment="1" applyProtection="1">
      <alignment horizontal="center" vertical="center" shrinkToFit="1"/>
    </xf>
    <xf numFmtId="0" fontId="11" fillId="3" borderId="1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7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3" xfId="0" applyNumberFormat="1" applyFont="1" applyFill="1" applyBorder="1" applyAlignment="1" applyProtection="1">
      <alignment horizontal="center" vertical="center" shrinkToFit="1"/>
    </xf>
    <xf numFmtId="176" fontId="11" fillId="0" borderId="1" xfId="0" applyNumberFormat="1" applyFont="1" applyFill="1" applyBorder="1" applyAlignment="1" applyProtection="1">
      <alignment horizontal="center" vertical="center" shrinkToFit="1"/>
    </xf>
    <xf numFmtId="176" fontId="11" fillId="3" borderId="1" xfId="0" applyNumberFormat="1" applyFont="1" applyFill="1" applyBorder="1" applyAlignment="1" applyProtection="1">
      <alignment horizontal="center" vertical="center" shrinkToFit="1"/>
    </xf>
    <xf numFmtId="0" fontId="11" fillId="0" borderId="31" xfId="0" applyNumberFormat="1" applyFont="1" applyFill="1" applyBorder="1" applyAlignment="1" applyProtection="1">
      <alignment horizontal="center" vertical="center" shrinkToFit="1"/>
    </xf>
    <xf numFmtId="176" fontId="11" fillId="0" borderId="8" xfId="0" applyNumberFormat="1" applyFont="1" applyFill="1" applyBorder="1" applyAlignment="1" applyProtection="1">
      <alignment horizontal="center" vertical="center" shrinkToFit="1"/>
    </xf>
    <xf numFmtId="0" fontId="11" fillId="0" borderId="15" xfId="0" applyNumberFormat="1" applyFont="1" applyFill="1" applyBorder="1" applyAlignment="1" applyProtection="1">
      <alignment horizontal="center" vertical="center" shrinkToFit="1"/>
    </xf>
    <xf numFmtId="0" fontId="11" fillId="0" borderId="8" xfId="0" applyNumberFormat="1" applyFont="1" applyFill="1" applyBorder="1" applyAlignment="1" applyProtection="1">
      <alignment horizontal="center" vertical="center" shrinkToFit="1"/>
    </xf>
    <xf numFmtId="0" fontId="11" fillId="3" borderId="35" xfId="0" applyNumberFormat="1" applyFont="1" applyFill="1" applyBorder="1" applyAlignment="1" applyProtection="1">
      <alignment horizontal="center" vertical="center" shrinkToFit="1"/>
    </xf>
    <xf numFmtId="176" fontId="11" fillId="3" borderId="8" xfId="0" applyNumberFormat="1" applyFont="1" applyFill="1" applyBorder="1" applyAlignment="1" applyProtection="1">
      <alignment horizontal="center" vertical="center" shrinkToFit="1"/>
    </xf>
    <xf numFmtId="176" fontId="11" fillId="3" borderId="15" xfId="0" applyNumberFormat="1" applyFont="1" applyFill="1" applyBorder="1" applyAlignment="1" applyProtection="1">
      <alignment horizontal="center" vertical="center" shrinkToFit="1"/>
    </xf>
    <xf numFmtId="0" fontId="11" fillId="3" borderId="8" xfId="0" applyNumberFormat="1" applyFont="1" applyFill="1" applyBorder="1" applyAlignment="1" applyProtection="1">
      <alignment horizontal="center" vertical="center" shrinkToFit="1"/>
    </xf>
    <xf numFmtId="0" fontId="11" fillId="0" borderId="35" xfId="0" applyNumberFormat="1" applyFont="1" applyFill="1" applyBorder="1" applyAlignment="1" applyProtection="1">
      <alignment horizontal="center" vertical="center" shrinkToFit="1"/>
    </xf>
    <xf numFmtId="0" fontId="8" fillId="2" borderId="63" xfId="0" applyNumberFormat="1" applyFont="1" applyFill="1" applyBorder="1" applyAlignment="1" applyProtection="1">
      <alignment horizontal="center" vertical="center" shrinkToFit="1"/>
    </xf>
    <xf numFmtId="0" fontId="8" fillId="2" borderId="63" xfId="0" applyNumberFormat="1" applyFont="1" applyFill="1" applyBorder="1" applyAlignment="1" applyProtection="1">
      <alignment horizontal="center" vertical="center" textRotation="255" shrinkToFit="1"/>
    </xf>
    <xf numFmtId="0" fontId="8" fillId="2" borderId="65" xfId="0" applyNumberFormat="1" applyFont="1" applyFill="1" applyBorder="1" applyAlignment="1" applyProtection="1">
      <alignment horizontal="center" vertical="center" textRotation="255" shrinkToFit="1"/>
    </xf>
    <xf numFmtId="0" fontId="8" fillId="2" borderId="34" xfId="0" applyNumberFormat="1" applyFont="1" applyFill="1" applyBorder="1" applyAlignment="1" applyProtection="1">
      <alignment horizontal="center" vertical="center" textRotation="255" shrinkToFit="1"/>
    </xf>
    <xf numFmtId="0" fontId="8" fillId="5" borderId="66" xfId="0" applyNumberFormat="1" applyFont="1" applyFill="1" applyBorder="1" applyAlignment="1" applyProtection="1">
      <alignment horizontal="center" vertical="center" textRotation="255" shrinkToFit="1"/>
    </xf>
    <xf numFmtId="0" fontId="11" fillId="0" borderId="8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40" xfId="0" applyNumberFormat="1" applyFont="1" applyFill="1" applyBorder="1" applyAlignment="1" applyProtection="1">
      <alignment horizontal="center" vertical="center" shrinkToFit="1"/>
      <protection locked="0"/>
    </xf>
    <xf numFmtId="0" fontId="4" fillId="7" borderId="6" xfId="0" applyNumberFormat="1" applyFont="1" applyFill="1" applyBorder="1">
      <alignment vertical="center"/>
    </xf>
    <xf numFmtId="0" fontId="4" fillId="0" borderId="1" xfId="0" applyFont="1" applyBorder="1">
      <alignment vertical="center"/>
    </xf>
    <xf numFmtId="0" fontId="13" fillId="0" borderId="1" xfId="0" applyNumberFormat="1" applyFont="1" applyBorder="1" applyAlignment="1" applyProtection="1">
      <alignment vertical="center" shrinkToFit="1"/>
    </xf>
    <xf numFmtId="0" fontId="6" fillId="0" borderId="0" xfId="0" applyNumberFormat="1" applyFont="1" applyAlignment="1" applyProtection="1">
      <alignment horizontal="center" vertical="center" shrinkToFit="1"/>
      <protection locked="0"/>
    </xf>
    <xf numFmtId="0" fontId="11" fillId="0" borderId="1" xfId="0" applyNumberFormat="1" applyFont="1" applyFill="1" applyBorder="1" applyAlignment="1" applyProtection="1">
      <alignment horizontal="center" vertical="center" shrinkToFit="1"/>
    </xf>
    <xf numFmtId="0" fontId="11" fillId="0" borderId="3" xfId="0" applyNumberFormat="1" applyFont="1" applyFill="1" applyBorder="1" applyAlignment="1" applyProtection="1">
      <alignment horizontal="center" vertical="center" shrinkToFit="1"/>
    </xf>
    <xf numFmtId="0" fontId="11" fillId="3" borderId="1" xfId="0" applyNumberFormat="1" applyFont="1" applyFill="1" applyBorder="1" applyAlignment="1" applyProtection="1">
      <alignment horizontal="center" vertical="center" shrinkToFit="1"/>
    </xf>
    <xf numFmtId="0" fontId="11" fillId="3" borderId="3" xfId="0" applyNumberFormat="1" applyFont="1" applyFill="1" applyBorder="1" applyAlignment="1" applyProtection="1">
      <alignment horizontal="center" vertical="center" shrinkToFit="1"/>
    </xf>
    <xf numFmtId="0" fontId="8" fillId="8" borderId="63" xfId="0" applyNumberFormat="1" applyFont="1" applyFill="1" applyBorder="1" applyAlignment="1" applyProtection="1">
      <alignment horizontal="center" vertical="center" textRotation="255" shrinkToFit="1"/>
    </xf>
    <xf numFmtId="0" fontId="10" fillId="0" borderId="1" xfId="0" applyNumberFormat="1" applyFont="1" applyBorder="1" applyAlignment="1" applyProtection="1">
      <alignment vertical="center" shrinkToFit="1"/>
      <protection locked="0"/>
    </xf>
    <xf numFmtId="0" fontId="6" fillId="0" borderId="0" xfId="0" applyNumberFormat="1" applyFont="1" applyBorder="1" applyAlignment="1" applyProtection="1">
      <alignment horizontal="center" vertical="center" shrinkToFit="1"/>
      <protection locked="0"/>
    </xf>
    <xf numFmtId="0" fontId="6" fillId="0" borderId="17" xfId="0" applyNumberFormat="1" applyFont="1" applyBorder="1" applyAlignment="1" applyProtection="1">
      <alignment horizontal="center" vertical="center" shrinkToFit="1"/>
      <protection locked="0"/>
    </xf>
    <xf numFmtId="0" fontId="6" fillId="0" borderId="34" xfId="0" applyNumberFormat="1" applyFont="1" applyBorder="1" applyAlignment="1" applyProtection="1">
      <alignment vertical="center" shrinkToFit="1"/>
      <protection locked="0"/>
    </xf>
    <xf numFmtId="0" fontId="7" fillId="0" borderId="34" xfId="0" applyNumberFormat="1" applyFont="1" applyBorder="1" applyAlignment="1" applyProtection="1">
      <alignment horizontal="center" vertical="center" shrinkToFit="1"/>
      <protection locked="0"/>
    </xf>
    <xf numFmtId="0" fontId="6" fillId="0" borderId="34" xfId="0" applyNumberFormat="1" applyFont="1" applyBorder="1" applyAlignment="1" applyProtection="1">
      <alignment horizontal="center" vertical="center" shrinkToFit="1"/>
      <protection locked="0"/>
    </xf>
    <xf numFmtId="0" fontId="14" fillId="0" borderId="0" xfId="0" applyNumberFormat="1" applyFont="1" applyAlignment="1" applyProtection="1">
      <alignment vertical="center" shrinkToFit="1"/>
      <protection locked="0"/>
    </xf>
    <xf numFmtId="0" fontId="14" fillId="0" borderId="0" xfId="0" applyNumberFormat="1" applyFont="1" applyBorder="1" applyAlignment="1" applyProtection="1">
      <alignment horizontal="center" vertical="center" shrinkToFit="1"/>
      <protection locked="0"/>
    </xf>
    <xf numFmtId="0" fontId="4" fillId="9" borderId="6" xfId="0" applyNumberFormat="1" applyFont="1" applyFill="1" applyBorder="1" applyAlignment="1">
      <alignment horizontal="left" vertical="center"/>
    </xf>
    <xf numFmtId="0" fontId="6" fillId="0" borderId="0" xfId="0" applyNumberFormat="1" applyFont="1" applyBorder="1" applyAlignment="1" applyProtection="1">
      <alignment horizontal="center" vertical="center" shrinkToFit="1"/>
      <protection locked="0"/>
    </xf>
    <xf numFmtId="0" fontId="11" fillId="0" borderId="2" xfId="0" applyNumberFormat="1" applyFont="1" applyBorder="1" applyAlignment="1" applyProtection="1">
      <alignment horizontal="center" vertical="center" shrinkToFit="1"/>
      <protection locked="0"/>
    </xf>
    <xf numFmtId="0" fontId="11" fillId="0" borderId="52" xfId="0" applyNumberFormat="1" applyFont="1" applyBorder="1" applyAlignment="1" applyProtection="1">
      <alignment horizontal="center" vertical="center" shrinkToFit="1"/>
      <protection locked="0"/>
    </xf>
    <xf numFmtId="0" fontId="11" fillId="0" borderId="3" xfId="0" applyNumberFormat="1" applyFont="1" applyBorder="1" applyAlignment="1" applyProtection="1">
      <alignment horizontal="center" vertical="center" shrinkToFit="1"/>
      <protection locked="0"/>
    </xf>
    <xf numFmtId="0" fontId="11" fillId="0" borderId="55" xfId="0" applyNumberFormat="1" applyFont="1" applyBorder="1" applyAlignment="1" applyProtection="1">
      <alignment horizontal="center" vertical="center" shrinkToFit="1"/>
    </xf>
    <xf numFmtId="0" fontId="11" fillId="0" borderId="56" xfId="0" applyNumberFormat="1" applyFont="1" applyBorder="1" applyAlignment="1" applyProtection="1">
      <alignment horizontal="center" vertical="center" shrinkToFit="1"/>
    </xf>
    <xf numFmtId="0" fontId="11" fillId="0" borderId="57" xfId="0" applyNumberFormat="1" applyFont="1" applyBorder="1" applyAlignment="1" applyProtection="1">
      <alignment horizontal="center" vertical="center" shrinkToFit="1"/>
    </xf>
    <xf numFmtId="0" fontId="11" fillId="0" borderId="14" xfId="0" applyNumberFormat="1" applyFont="1" applyBorder="1" applyAlignment="1" applyProtection="1">
      <alignment horizontal="center" vertical="center" shrinkToFit="1"/>
    </xf>
    <xf numFmtId="0" fontId="11" fillId="0" borderId="36" xfId="0" applyNumberFormat="1" applyFont="1" applyBorder="1" applyAlignment="1" applyProtection="1">
      <alignment horizontal="center" vertical="center" shrinkToFit="1"/>
    </xf>
    <xf numFmtId="0" fontId="11" fillId="0" borderId="37" xfId="0" applyNumberFormat="1" applyFont="1" applyBorder="1" applyAlignment="1" applyProtection="1">
      <alignment horizontal="center" vertical="center" shrinkToFit="1"/>
    </xf>
    <xf numFmtId="0" fontId="11" fillId="0" borderId="49" xfId="0" applyNumberFormat="1" applyFont="1" applyBorder="1" applyAlignment="1" applyProtection="1">
      <alignment horizontal="center" vertical="center" shrinkToFit="1"/>
    </xf>
    <xf numFmtId="0" fontId="11" fillId="0" borderId="50" xfId="0" applyNumberFormat="1" applyFont="1" applyBorder="1" applyAlignment="1" applyProtection="1">
      <alignment horizontal="center" vertical="center" shrinkToFit="1"/>
    </xf>
    <xf numFmtId="0" fontId="11" fillId="0" borderId="51" xfId="0" applyNumberFormat="1" applyFont="1" applyBorder="1" applyAlignment="1" applyProtection="1">
      <alignment horizontal="center" vertical="center" shrinkToFit="1"/>
    </xf>
    <xf numFmtId="0" fontId="6" fillId="4" borderId="20" xfId="0" applyNumberFormat="1" applyFont="1" applyFill="1" applyBorder="1" applyAlignment="1" applyProtection="1">
      <alignment horizontal="center" vertical="center" shrinkToFit="1"/>
    </xf>
    <xf numFmtId="0" fontId="6" fillId="0" borderId="39" xfId="0" applyNumberFormat="1" applyFont="1" applyBorder="1" applyAlignment="1" applyProtection="1">
      <alignment horizontal="center" vertical="center" shrinkToFit="1"/>
      <protection locked="0"/>
    </xf>
    <xf numFmtId="0" fontId="6" fillId="0" borderId="58" xfId="0" applyNumberFormat="1" applyFont="1" applyBorder="1" applyAlignment="1" applyProtection="1">
      <alignment horizontal="center" vertical="center" shrinkToFit="1"/>
    </xf>
    <xf numFmtId="0" fontId="6" fillId="0" borderId="59" xfId="0" applyNumberFormat="1" applyFont="1" applyBorder="1" applyAlignment="1" applyProtection="1">
      <alignment horizontal="center" vertical="center" shrinkToFit="1"/>
    </xf>
    <xf numFmtId="0" fontId="6" fillId="0" borderId="60" xfId="0" applyNumberFormat="1" applyFont="1" applyBorder="1" applyAlignment="1" applyProtection="1">
      <alignment horizontal="center" vertical="center" shrinkToFit="1"/>
    </xf>
    <xf numFmtId="0" fontId="11" fillId="8" borderId="58" xfId="0" applyNumberFormat="1" applyFont="1" applyFill="1" applyBorder="1" applyAlignment="1" applyProtection="1">
      <alignment horizontal="center" vertical="center" shrinkToFit="1"/>
      <protection locked="0"/>
    </xf>
    <xf numFmtId="0" fontId="11" fillId="8" borderId="59" xfId="0" applyNumberFormat="1" applyFont="1" applyFill="1" applyBorder="1" applyAlignment="1" applyProtection="1">
      <alignment horizontal="center" vertical="center" shrinkToFit="1"/>
      <protection locked="0"/>
    </xf>
    <xf numFmtId="0" fontId="11" fillId="8" borderId="60" xfId="0" applyNumberFormat="1" applyFont="1" applyFill="1" applyBorder="1" applyAlignment="1" applyProtection="1">
      <alignment horizontal="center" vertical="center" shrinkToFit="1"/>
      <protection locked="0"/>
    </xf>
    <xf numFmtId="0" fontId="15" fillId="0" borderId="1" xfId="0" applyNumberFormat="1" applyFont="1" applyBorder="1" applyAlignment="1" applyProtection="1">
      <alignment horizontal="left" vertical="top" wrapText="1" shrinkToFit="1"/>
      <protection locked="0"/>
    </xf>
    <xf numFmtId="0" fontId="11" fillId="0" borderId="1" xfId="0" applyNumberFormat="1" applyFont="1" applyFill="1" applyBorder="1" applyAlignment="1" applyProtection="1">
      <alignment horizontal="center" vertical="center" shrinkToFit="1"/>
    </xf>
    <xf numFmtId="0" fontId="11" fillId="0" borderId="13" xfId="0" applyNumberFormat="1" applyFont="1" applyBorder="1" applyAlignment="1" applyProtection="1">
      <alignment horizontal="center" vertical="center" shrinkToFit="1"/>
    </xf>
    <xf numFmtId="0" fontId="11" fillId="0" borderId="21" xfId="0" applyNumberFormat="1" applyFont="1" applyBorder="1" applyAlignment="1" applyProtection="1">
      <alignment horizontal="center" vertical="center" shrinkToFit="1"/>
    </xf>
    <xf numFmtId="0" fontId="11" fillId="0" borderId="33" xfId="0" applyNumberFormat="1" applyFont="1" applyBorder="1" applyAlignment="1" applyProtection="1">
      <alignment horizontal="center" vertical="center" shrinkToFit="1"/>
    </xf>
    <xf numFmtId="0" fontId="11" fillId="0" borderId="14" xfId="0" applyNumberFormat="1" applyFont="1" applyFill="1" applyBorder="1" applyAlignment="1" applyProtection="1">
      <alignment horizontal="center" vertical="center" shrinkToFit="1"/>
    </xf>
    <xf numFmtId="0" fontId="11" fillId="0" borderId="36" xfId="0" applyNumberFormat="1" applyFont="1" applyFill="1" applyBorder="1" applyAlignment="1" applyProtection="1">
      <alignment horizontal="center" vertical="center" shrinkToFit="1"/>
    </xf>
    <xf numFmtId="0" fontId="11" fillId="0" borderId="37" xfId="0" applyNumberFormat="1" applyFont="1" applyFill="1" applyBorder="1" applyAlignment="1" applyProtection="1">
      <alignment horizontal="center" vertical="center" shrinkToFit="1"/>
    </xf>
    <xf numFmtId="0" fontId="11" fillId="0" borderId="38" xfId="0" applyNumberFormat="1" applyFont="1" applyBorder="1" applyAlignment="1" applyProtection="1">
      <alignment horizontal="center" vertical="center" shrinkToFit="1"/>
    </xf>
    <xf numFmtId="0" fontId="11" fillId="0" borderId="46" xfId="0" applyNumberFormat="1" applyFont="1" applyBorder="1" applyAlignment="1" applyProtection="1">
      <alignment horizontal="center" vertical="center" shrinkToFit="1"/>
    </xf>
    <xf numFmtId="0" fontId="11" fillId="0" borderId="23" xfId="0" applyNumberFormat="1" applyFont="1" applyBorder="1" applyAlignment="1" applyProtection="1">
      <alignment horizontal="center" vertical="center" shrinkToFit="1"/>
    </xf>
    <xf numFmtId="0" fontId="11" fillId="0" borderId="25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26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27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28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11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12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9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10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29" xfId="0" applyNumberFormat="1" applyFont="1" applyFill="1" applyBorder="1" applyAlignment="1" applyProtection="1">
      <alignment horizontal="center" vertical="center" shrinkToFit="1"/>
      <protection locked="0"/>
    </xf>
    <xf numFmtId="177" fontId="11" fillId="0" borderId="5" xfId="0" applyNumberFormat="1" applyFont="1" applyFill="1" applyBorder="1" applyAlignment="1" applyProtection="1">
      <alignment horizontal="center" vertical="center" shrinkToFit="1"/>
      <protection locked="0"/>
    </xf>
    <xf numFmtId="177" fontId="11" fillId="0" borderId="16" xfId="0" applyNumberFormat="1" applyFont="1" applyFill="1" applyBorder="1" applyAlignment="1" applyProtection="1">
      <alignment horizontal="center" vertical="center" shrinkToFit="1"/>
      <protection locked="0"/>
    </xf>
    <xf numFmtId="177" fontId="11" fillId="0" borderId="17" xfId="0" applyNumberFormat="1" applyFont="1" applyFill="1" applyBorder="1" applyAlignment="1" applyProtection="1">
      <alignment horizontal="center" vertical="center" shrinkToFit="1"/>
      <protection locked="0"/>
    </xf>
    <xf numFmtId="177" fontId="11" fillId="0" borderId="18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13" xfId="0" applyNumberFormat="1" applyFont="1" applyFill="1" applyBorder="1" applyAlignment="1" applyProtection="1">
      <alignment horizontal="center" vertical="center" shrinkToFit="1"/>
    </xf>
    <xf numFmtId="0" fontId="11" fillId="0" borderId="21" xfId="0" applyNumberFormat="1" applyFont="1" applyFill="1" applyBorder="1" applyAlignment="1" applyProtection="1">
      <alignment horizontal="center" vertical="center" shrinkToFit="1"/>
    </xf>
    <xf numFmtId="0" fontId="11" fillId="0" borderId="33" xfId="0" applyNumberFormat="1" applyFont="1" applyFill="1" applyBorder="1" applyAlignment="1" applyProtection="1">
      <alignment horizontal="center" vertical="center" shrinkToFit="1"/>
    </xf>
    <xf numFmtId="176" fontId="12" fillId="0" borderId="38" xfId="0" applyNumberFormat="1" applyFont="1" applyFill="1" applyBorder="1" applyAlignment="1" applyProtection="1">
      <alignment horizontal="center" vertical="center" shrinkToFit="1"/>
    </xf>
    <xf numFmtId="176" fontId="12" fillId="0" borderId="45" xfId="0" applyNumberFormat="1" applyFont="1" applyFill="1" applyBorder="1" applyAlignment="1" applyProtection="1">
      <alignment horizontal="center" vertical="center" shrinkToFit="1"/>
    </xf>
    <xf numFmtId="176" fontId="12" fillId="0" borderId="46" xfId="0" applyNumberFormat="1" applyFont="1" applyFill="1" applyBorder="1" applyAlignment="1" applyProtection="1">
      <alignment horizontal="center" vertical="center" shrinkToFit="1"/>
    </xf>
    <xf numFmtId="176" fontId="12" fillId="0" borderId="47" xfId="0" applyNumberFormat="1" applyFont="1" applyFill="1" applyBorder="1" applyAlignment="1" applyProtection="1">
      <alignment horizontal="center" vertical="center" shrinkToFit="1"/>
    </xf>
    <xf numFmtId="176" fontId="12" fillId="0" borderId="23" xfId="0" applyNumberFormat="1" applyFont="1" applyFill="1" applyBorder="1" applyAlignment="1" applyProtection="1">
      <alignment horizontal="center" vertical="center" shrinkToFit="1"/>
    </xf>
    <xf numFmtId="176" fontId="12" fillId="0" borderId="24" xfId="0" applyNumberFormat="1" applyFont="1" applyFill="1" applyBorder="1" applyAlignment="1" applyProtection="1">
      <alignment horizontal="center" vertical="center" shrinkToFit="1"/>
    </xf>
    <xf numFmtId="177" fontId="11" fillId="0" borderId="30" xfId="0" applyNumberFormat="1" applyFont="1" applyFill="1" applyBorder="1" applyAlignment="1" applyProtection="1">
      <alignment horizontal="center" vertical="center" shrinkToFit="1"/>
    </xf>
    <xf numFmtId="177" fontId="11" fillId="0" borderId="17" xfId="0" applyNumberFormat="1" applyFont="1" applyFill="1" applyBorder="1" applyAlignment="1" applyProtection="1">
      <alignment horizontal="center" vertical="center" shrinkToFit="1"/>
    </xf>
    <xf numFmtId="177" fontId="11" fillId="0" borderId="18" xfId="0" applyNumberFormat="1" applyFont="1" applyFill="1" applyBorder="1" applyAlignment="1" applyProtection="1">
      <alignment horizontal="center" vertical="center" shrinkToFit="1"/>
    </xf>
    <xf numFmtId="177" fontId="11" fillId="0" borderId="5" xfId="0" applyNumberFormat="1" applyFont="1" applyFill="1" applyBorder="1" applyAlignment="1" applyProtection="1">
      <alignment horizontal="center" vertical="center" shrinkToFit="1"/>
    </xf>
    <xf numFmtId="0" fontId="11" fillId="3" borderId="55" xfId="0" applyNumberFormat="1" applyFont="1" applyFill="1" applyBorder="1" applyAlignment="1" applyProtection="1">
      <alignment horizontal="center" vertical="center" shrinkToFit="1"/>
    </xf>
    <xf numFmtId="0" fontId="11" fillId="3" borderId="56" xfId="0" applyNumberFormat="1" applyFont="1" applyFill="1" applyBorder="1" applyAlignment="1" applyProtection="1">
      <alignment horizontal="center" vertical="center" shrinkToFit="1"/>
    </xf>
    <xf numFmtId="0" fontId="11" fillId="3" borderId="57" xfId="0" applyNumberFormat="1" applyFont="1" applyFill="1" applyBorder="1" applyAlignment="1" applyProtection="1">
      <alignment horizontal="center" vertical="center" shrinkToFit="1"/>
    </xf>
    <xf numFmtId="0" fontId="11" fillId="3" borderId="14" xfId="0" applyNumberFormat="1" applyFont="1" applyFill="1" applyBorder="1" applyAlignment="1" applyProtection="1">
      <alignment horizontal="center" vertical="center" shrinkToFit="1"/>
    </xf>
    <xf numFmtId="0" fontId="11" fillId="3" borderId="36" xfId="0" applyNumberFormat="1" applyFont="1" applyFill="1" applyBorder="1" applyAlignment="1" applyProtection="1">
      <alignment horizontal="center" vertical="center" shrinkToFit="1"/>
    </xf>
    <xf numFmtId="0" fontId="11" fillId="3" borderId="37" xfId="0" applyNumberFormat="1" applyFont="1" applyFill="1" applyBorder="1" applyAlignment="1" applyProtection="1">
      <alignment horizontal="center" vertical="center" shrinkToFit="1"/>
    </xf>
    <xf numFmtId="0" fontId="11" fillId="3" borderId="13" xfId="0" applyNumberFormat="1" applyFont="1" applyFill="1" applyBorder="1" applyAlignment="1" applyProtection="1">
      <alignment horizontal="center" vertical="center" shrinkToFit="1"/>
    </xf>
    <xf numFmtId="0" fontId="11" fillId="3" borderId="21" xfId="0" applyNumberFormat="1" applyFont="1" applyFill="1" applyBorder="1" applyAlignment="1" applyProtection="1">
      <alignment horizontal="center" vertical="center" shrinkToFit="1"/>
    </xf>
    <xf numFmtId="0" fontId="11" fillId="3" borderId="33" xfId="0" applyNumberFormat="1" applyFont="1" applyFill="1" applyBorder="1" applyAlignment="1" applyProtection="1">
      <alignment horizontal="center" vertical="center" shrinkToFit="1"/>
    </xf>
    <xf numFmtId="176" fontId="12" fillId="3" borderId="34" xfId="0" applyNumberFormat="1" applyFont="1" applyFill="1" applyBorder="1" applyAlignment="1" applyProtection="1">
      <alignment horizontal="center" vertical="center" shrinkToFit="1"/>
    </xf>
    <xf numFmtId="176" fontId="12" fillId="3" borderId="45" xfId="0" applyNumberFormat="1" applyFont="1" applyFill="1" applyBorder="1" applyAlignment="1" applyProtection="1">
      <alignment horizontal="center" vertical="center" shrinkToFit="1"/>
    </xf>
    <xf numFmtId="176" fontId="12" fillId="3" borderId="0" xfId="0" applyNumberFormat="1" applyFont="1" applyFill="1" applyBorder="1" applyAlignment="1" applyProtection="1">
      <alignment horizontal="center" vertical="center" shrinkToFit="1"/>
    </xf>
    <xf numFmtId="176" fontId="12" fillId="3" borderId="47" xfId="0" applyNumberFormat="1" applyFont="1" applyFill="1" applyBorder="1" applyAlignment="1" applyProtection="1">
      <alignment horizontal="center" vertical="center" shrinkToFit="1"/>
    </xf>
    <xf numFmtId="176" fontId="12" fillId="3" borderId="48" xfId="0" applyNumberFormat="1" applyFont="1" applyFill="1" applyBorder="1" applyAlignment="1" applyProtection="1">
      <alignment horizontal="center" vertical="center" shrinkToFit="1"/>
    </xf>
    <xf numFmtId="176" fontId="12" fillId="3" borderId="24" xfId="0" applyNumberFormat="1" applyFont="1" applyFill="1" applyBorder="1" applyAlignment="1" applyProtection="1">
      <alignment horizontal="center" vertical="center" shrinkToFit="1"/>
    </xf>
    <xf numFmtId="177" fontId="11" fillId="3" borderId="30" xfId="0" applyNumberFormat="1" applyFont="1" applyFill="1" applyBorder="1" applyAlignment="1" applyProtection="1">
      <alignment horizontal="center" vertical="center" shrinkToFit="1"/>
    </xf>
    <xf numFmtId="177" fontId="11" fillId="3" borderId="17" xfId="0" applyNumberFormat="1" applyFont="1" applyFill="1" applyBorder="1" applyAlignment="1" applyProtection="1">
      <alignment horizontal="center" vertical="center" shrinkToFit="1"/>
    </xf>
    <xf numFmtId="177" fontId="11" fillId="3" borderId="18" xfId="0" applyNumberFormat="1" applyFont="1" applyFill="1" applyBorder="1" applyAlignment="1" applyProtection="1">
      <alignment horizontal="center" vertical="center" shrinkToFit="1"/>
    </xf>
    <xf numFmtId="177" fontId="11" fillId="3" borderId="5" xfId="0" applyNumberFormat="1" applyFont="1" applyFill="1" applyBorder="1" applyAlignment="1" applyProtection="1">
      <alignment horizontal="center" vertical="center" shrinkToFit="1"/>
    </xf>
    <xf numFmtId="177" fontId="11" fillId="0" borderId="19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2" xfId="0" applyNumberFormat="1" applyFont="1" applyFill="1" applyBorder="1" applyAlignment="1" applyProtection="1">
      <alignment horizontal="center" vertical="center" shrinkToFit="1"/>
    </xf>
    <xf numFmtId="0" fontId="11" fillId="0" borderId="52" xfId="0" applyNumberFormat="1" applyFont="1" applyFill="1" applyBorder="1" applyAlignment="1" applyProtection="1">
      <alignment horizontal="center" vertical="center" shrinkToFit="1"/>
    </xf>
    <xf numFmtId="0" fontId="11" fillId="0" borderId="3" xfId="0" applyNumberFormat="1" applyFont="1" applyFill="1" applyBorder="1" applyAlignment="1" applyProtection="1">
      <alignment horizontal="center" vertical="center" shrinkToFit="1"/>
    </xf>
    <xf numFmtId="0" fontId="11" fillId="0" borderId="53" xfId="0" applyNumberFormat="1" applyFont="1" applyFill="1" applyBorder="1" applyAlignment="1" applyProtection="1">
      <alignment horizontal="center" vertical="center" shrinkToFit="1"/>
    </xf>
    <xf numFmtId="0" fontId="11" fillId="3" borderId="1" xfId="0" applyNumberFormat="1" applyFont="1" applyFill="1" applyBorder="1" applyAlignment="1" applyProtection="1">
      <alignment horizontal="center" vertical="center" shrinkToFit="1"/>
    </xf>
    <xf numFmtId="0" fontId="11" fillId="3" borderId="2" xfId="0" applyNumberFormat="1" applyFont="1" applyFill="1" applyBorder="1" applyAlignment="1" applyProtection="1">
      <alignment horizontal="center" vertical="center" shrinkToFit="1"/>
    </xf>
    <xf numFmtId="0" fontId="11" fillId="3" borderId="52" xfId="0" applyNumberFormat="1" applyFont="1" applyFill="1" applyBorder="1" applyAlignment="1" applyProtection="1">
      <alignment horizontal="center" vertical="center" shrinkToFit="1"/>
    </xf>
    <xf numFmtId="0" fontId="11" fillId="3" borderId="3" xfId="0" applyNumberFormat="1" applyFont="1" applyFill="1" applyBorder="1" applyAlignment="1" applyProtection="1">
      <alignment horizontal="center" vertical="center" shrinkToFit="1"/>
    </xf>
    <xf numFmtId="0" fontId="11" fillId="3" borderId="53" xfId="0" applyNumberFormat="1" applyFont="1" applyFill="1" applyBorder="1" applyAlignment="1" applyProtection="1">
      <alignment horizontal="center" vertical="center" shrinkToFit="1"/>
    </xf>
    <xf numFmtId="177" fontId="11" fillId="3" borderId="16" xfId="0" applyNumberFormat="1" applyFont="1" applyFill="1" applyBorder="1" applyAlignment="1" applyProtection="1">
      <alignment horizontal="center" vertical="center" shrinkToFit="1"/>
      <protection locked="0"/>
    </xf>
    <xf numFmtId="177" fontId="11" fillId="3" borderId="17" xfId="0" applyNumberFormat="1" applyFont="1" applyFill="1" applyBorder="1" applyAlignment="1" applyProtection="1">
      <alignment horizontal="center" vertical="center" shrinkToFit="1"/>
      <protection locked="0"/>
    </xf>
    <xf numFmtId="177" fontId="11" fillId="3" borderId="19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38" xfId="0" applyNumberFormat="1" applyFont="1" applyFill="1" applyBorder="1" applyAlignment="1" applyProtection="1">
      <alignment horizontal="center" vertical="center" shrinkToFit="1"/>
    </xf>
    <xf numFmtId="0" fontId="11" fillId="3" borderId="46" xfId="0" applyNumberFormat="1" applyFont="1" applyFill="1" applyBorder="1" applyAlignment="1" applyProtection="1">
      <alignment horizontal="center" vertical="center" shrinkToFit="1"/>
    </xf>
    <xf numFmtId="0" fontId="11" fillId="3" borderId="23" xfId="0" applyNumberFormat="1" applyFont="1" applyFill="1" applyBorder="1" applyAlignment="1" applyProtection="1">
      <alignment horizontal="center" vertical="center" shrinkToFit="1"/>
    </xf>
    <xf numFmtId="0" fontId="6" fillId="3" borderId="58" xfId="0" applyNumberFormat="1" applyFont="1" applyFill="1" applyBorder="1" applyAlignment="1" applyProtection="1">
      <alignment horizontal="center" vertical="center" shrinkToFit="1"/>
    </xf>
    <xf numFmtId="0" fontId="6" fillId="3" borderId="59" xfId="0" applyNumberFormat="1" applyFont="1" applyFill="1" applyBorder="1" applyAlignment="1" applyProtection="1">
      <alignment horizontal="center" vertical="center" shrinkToFit="1"/>
    </xf>
    <xf numFmtId="0" fontId="6" fillId="3" borderId="60" xfId="0" applyNumberFormat="1" applyFont="1" applyFill="1" applyBorder="1" applyAlignment="1" applyProtection="1">
      <alignment horizontal="center" vertical="center" shrinkToFit="1"/>
    </xf>
    <xf numFmtId="177" fontId="11" fillId="3" borderId="5" xfId="0" applyNumberFormat="1" applyFont="1" applyFill="1" applyBorder="1" applyAlignment="1" applyProtection="1">
      <alignment horizontal="center" vertical="center" shrinkToFit="1"/>
      <protection locked="0"/>
    </xf>
    <xf numFmtId="177" fontId="11" fillId="3" borderId="18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49" xfId="0" applyNumberFormat="1" applyFont="1" applyFill="1" applyBorder="1" applyAlignment="1" applyProtection="1">
      <alignment horizontal="center" vertical="center" shrinkToFit="1"/>
    </xf>
    <xf numFmtId="0" fontId="11" fillId="3" borderId="50" xfId="0" applyNumberFormat="1" applyFont="1" applyFill="1" applyBorder="1" applyAlignment="1" applyProtection="1">
      <alignment horizontal="center" vertical="center" shrinkToFit="1"/>
    </xf>
    <xf numFmtId="0" fontId="11" fillId="3" borderId="51" xfId="0" applyNumberFormat="1" applyFont="1" applyFill="1" applyBorder="1" applyAlignment="1" applyProtection="1">
      <alignment horizontal="center" vertical="center" shrinkToFit="1"/>
    </xf>
    <xf numFmtId="176" fontId="12" fillId="0" borderId="34" xfId="0" applyNumberFormat="1" applyFont="1" applyFill="1" applyBorder="1" applyAlignment="1" applyProtection="1">
      <alignment horizontal="center" vertical="center" shrinkToFit="1"/>
    </xf>
    <xf numFmtId="176" fontId="12" fillId="0" borderId="0" xfId="0" applyNumberFormat="1" applyFont="1" applyFill="1" applyBorder="1" applyAlignment="1" applyProtection="1">
      <alignment horizontal="center" vertical="center" shrinkToFit="1"/>
    </xf>
    <xf numFmtId="176" fontId="12" fillId="0" borderId="48" xfId="0" applyNumberFormat="1" applyFont="1" applyFill="1" applyBorder="1" applyAlignment="1" applyProtection="1">
      <alignment horizontal="center" vertical="center" shrinkToFit="1"/>
    </xf>
    <xf numFmtId="177" fontId="11" fillId="0" borderId="16" xfId="0" applyNumberFormat="1" applyFont="1" applyFill="1" applyBorder="1" applyAlignment="1" applyProtection="1">
      <alignment horizontal="center" vertical="center" shrinkToFit="1"/>
    </xf>
    <xf numFmtId="0" fontId="6" fillId="0" borderId="0" xfId="0" applyNumberFormat="1" applyFont="1" applyAlignment="1" applyProtection="1">
      <alignment horizontal="center" vertical="center" shrinkToFit="1"/>
      <protection locked="0"/>
    </xf>
    <xf numFmtId="0" fontId="11" fillId="0" borderId="1" xfId="0" applyNumberFormat="1" applyFont="1" applyBorder="1" applyAlignment="1" applyProtection="1">
      <alignment horizontal="center" vertical="center" shrinkToFit="1"/>
      <protection locked="0"/>
    </xf>
    <xf numFmtId="0" fontId="9" fillId="6" borderId="41" xfId="0" applyNumberFormat="1" applyFont="1" applyFill="1" applyBorder="1" applyAlignment="1" applyProtection="1">
      <alignment horizontal="center" vertical="center" shrinkToFit="1"/>
      <protection locked="0"/>
    </xf>
    <xf numFmtId="0" fontId="9" fillId="6" borderId="42" xfId="0" applyNumberFormat="1" applyFont="1" applyFill="1" applyBorder="1" applyAlignment="1" applyProtection="1">
      <alignment horizontal="center" vertical="center" shrinkToFit="1"/>
      <protection locked="0"/>
    </xf>
    <xf numFmtId="0" fontId="9" fillId="6" borderId="43" xfId="0" applyNumberFormat="1" applyFont="1" applyFill="1" applyBorder="1" applyAlignment="1" applyProtection="1">
      <alignment horizontal="center" vertical="center" shrinkToFit="1"/>
      <protection locked="0"/>
    </xf>
    <xf numFmtId="0" fontId="2" fillId="2" borderId="13" xfId="0" applyNumberFormat="1" applyFont="1" applyFill="1" applyBorder="1" applyAlignment="1" applyProtection="1">
      <alignment horizontal="center" vertical="center" shrinkToFit="1"/>
    </xf>
    <xf numFmtId="0" fontId="2" fillId="2" borderId="14" xfId="0" applyNumberFormat="1" applyFont="1" applyFill="1" applyBorder="1" applyAlignment="1" applyProtection="1">
      <alignment horizontal="center" vertical="center" shrinkToFit="1"/>
    </xf>
    <xf numFmtId="0" fontId="2" fillId="2" borderId="38" xfId="0" applyNumberFormat="1" applyFont="1" applyFill="1" applyBorder="1" applyAlignment="1" applyProtection="1">
      <alignment horizontal="center" vertical="center" shrinkToFit="1"/>
    </xf>
    <xf numFmtId="176" fontId="2" fillId="2" borderId="61" xfId="0" applyNumberFormat="1" applyFont="1" applyFill="1" applyBorder="1" applyAlignment="1" applyProtection="1">
      <alignment horizontal="center" vertical="center" shrinkToFit="1"/>
    </xf>
    <xf numFmtId="176" fontId="2" fillId="2" borderId="14" xfId="0" applyNumberFormat="1" applyFont="1" applyFill="1" applyBorder="1" applyAlignment="1" applyProtection="1">
      <alignment horizontal="center" vertical="center" shrinkToFit="1"/>
    </xf>
    <xf numFmtId="176" fontId="2" fillId="2" borderId="62" xfId="0" applyNumberFormat="1" applyFont="1" applyFill="1" applyBorder="1" applyAlignment="1" applyProtection="1">
      <alignment horizontal="center" vertical="center" shrinkToFit="1"/>
    </xf>
    <xf numFmtId="176" fontId="2" fillId="2" borderId="55" xfId="0" applyNumberFormat="1" applyFont="1" applyFill="1" applyBorder="1" applyAlignment="1" applyProtection="1">
      <alignment horizontal="center" vertical="center" shrinkToFit="1"/>
    </xf>
    <xf numFmtId="176" fontId="2" fillId="2" borderId="38" xfId="0" applyNumberFormat="1" applyFont="1" applyFill="1" applyBorder="1" applyAlignment="1" applyProtection="1">
      <alignment horizontal="center" vertical="center" shrinkToFit="1"/>
    </xf>
    <xf numFmtId="176" fontId="2" fillId="2" borderId="63" xfId="0" applyNumberFormat="1" applyFont="1" applyFill="1" applyBorder="1" applyAlignment="1" applyProtection="1">
      <alignment horizontal="center" vertical="center" shrinkToFit="1"/>
    </xf>
    <xf numFmtId="176" fontId="2" fillId="2" borderId="34" xfId="0" applyNumberFormat="1" applyFont="1" applyFill="1" applyBorder="1" applyAlignment="1" applyProtection="1">
      <alignment horizontal="center" vertical="center" shrinkToFit="1"/>
    </xf>
    <xf numFmtId="176" fontId="2" fillId="2" borderId="64" xfId="0" applyNumberFormat="1" applyFont="1" applyFill="1" applyBorder="1" applyAlignment="1" applyProtection="1">
      <alignment horizontal="center" vertical="center" shrinkToFit="1"/>
    </xf>
    <xf numFmtId="177" fontId="11" fillId="3" borderId="16" xfId="0" applyNumberFormat="1" applyFont="1" applyFill="1" applyBorder="1" applyAlignment="1" applyProtection="1">
      <alignment horizontal="center" vertical="center" shrinkToFit="1"/>
    </xf>
    <xf numFmtId="176" fontId="2" fillId="2" borderId="44" xfId="0" applyNumberFormat="1" applyFont="1" applyFill="1" applyBorder="1" applyAlignment="1" applyProtection="1">
      <alignment horizontal="center" vertical="center" shrinkToFit="1"/>
    </xf>
    <xf numFmtId="176" fontId="2" fillId="2" borderId="32" xfId="0" applyNumberFormat="1" applyFont="1" applyFill="1" applyBorder="1" applyAlignment="1" applyProtection="1">
      <alignment horizontal="center" vertical="center" shrinkToFit="1"/>
    </xf>
    <xf numFmtId="176" fontId="2" fillId="2" borderId="54" xfId="0" applyNumberFormat="1" applyFont="1" applyFill="1" applyBorder="1" applyAlignment="1" applyProtection="1">
      <alignment horizontal="center" vertical="center" shrinkToFit="1"/>
    </xf>
    <xf numFmtId="0" fontId="5" fillId="0" borderId="5" xfId="0" applyFont="1" applyFill="1" applyBorder="1" applyAlignment="1">
      <alignment horizontal="center" vertical="center"/>
    </xf>
    <xf numFmtId="0" fontId="5" fillId="0" borderId="22" xfId="0" applyFont="1" applyFill="1" applyBorder="1" applyAlignment="1">
      <alignment horizontal="center" vertical="center"/>
    </xf>
    <xf numFmtId="0" fontId="11" fillId="0" borderId="49" xfId="0" applyNumberFormat="1" applyFont="1" applyFill="1" applyBorder="1" applyAlignment="1" applyProtection="1">
      <alignment horizontal="center" vertical="center" shrinkToFit="1"/>
    </xf>
    <xf numFmtId="0" fontId="11" fillId="0" borderId="50" xfId="0" applyNumberFormat="1" applyFont="1" applyFill="1" applyBorder="1" applyAlignment="1" applyProtection="1">
      <alignment horizontal="center" vertical="center" shrinkToFit="1"/>
    </xf>
    <xf numFmtId="0" fontId="11" fillId="0" borderId="51" xfId="0" applyNumberFormat="1" applyFont="1" applyFill="1" applyBorder="1" applyAlignment="1" applyProtection="1">
      <alignment horizontal="center" vertical="center" shrinkToFit="1"/>
    </xf>
    <xf numFmtId="0" fontId="14" fillId="0" borderId="39" xfId="0" applyNumberFormat="1" applyFont="1" applyBorder="1" applyAlignment="1" applyProtection="1">
      <alignment horizontal="center" vertical="center" shrinkToFit="1"/>
      <protection locked="0"/>
    </xf>
    <xf numFmtId="0" fontId="11" fillId="0" borderId="2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52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3" xfId="0" applyNumberFormat="1" applyFont="1" applyFill="1" applyBorder="1" applyAlignment="1" applyProtection="1">
      <alignment horizontal="center" vertical="center" shrinkToFit="1"/>
      <protection locked="0"/>
    </xf>
    <xf numFmtId="0" fontId="11" fillId="0" borderId="53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2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52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3" xfId="0" applyNumberFormat="1" applyFont="1" applyFill="1" applyBorder="1" applyAlignment="1" applyProtection="1">
      <alignment horizontal="center" vertical="center" shrinkToFit="1"/>
      <protection locked="0"/>
    </xf>
    <xf numFmtId="0" fontId="11" fillId="3" borderId="53" xfId="0" applyNumberFormat="1" applyFont="1" applyFill="1" applyBorder="1" applyAlignment="1" applyProtection="1">
      <alignment horizontal="center" vertical="center" shrinkToFit="1"/>
      <protection locked="0"/>
    </xf>
    <xf numFmtId="0" fontId="6" fillId="0" borderId="0" xfId="0" applyNumberFormat="1" applyFont="1" applyAlignment="1" applyProtection="1">
      <alignment horizontal="left" vertical="center" shrinkToFit="1"/>
      <protection locked="0"/>
    </xf>
  </cellXfs>
  <cellStyles count="1">
    <cellStyle name="標準" xfId="0" builtinId="0"/>
  </cellStyles>
  <dxfs count="8">
    <dxf>
      <font>
        <b/>
        <i/>
        <color rgb="FFFF0000"/>
      </font>
      <fill>
        <patternFill>
          <bgColor theme="9" tint="0.79998168889431442"/>
        </patternFill>
      </fill>
    </dxf>
    <dxf>
      <font>
        <b/>
        <i/>
        <color theme="3"/>
      </font>
      <fill>
        <patternFill>
          <bgColor theme="8" tint="0.79998168889431442"/>
        </patternFill>
      </fill>
    </dxf>
    <dxf>
      <font>
        <b/>
        <i/>
        <color rgb="FFFF0000"/>
      </font>
      <fill>
        <patternFill>
          <bgColor theme="9" tint="0.79998168889431442"/>
        </patternFill>
      </fill>
    </dxf>
    <dxf>
      <font>
        <b/>
        <i/>
        <color theme="3"/>
      </font>
      <fill>
        <patternFill>
          <bgColor theme="8" tint="0.79998168889431442"/>
        </patternFill>
      </fill>
    </dxf>
    <dxf>
      <font>
        <b/>
        <i/>
        <color rgb="FFFF0000"/>
      </font>
      <fill>
        <patternFill>
          <bgColor theme="9" tint="0.79998168889431442"/>
        </patternFill>
      </fill>
    </dxf>
    <dxf>
      <font>
        <b/>
        <i/>
        <color theme="3"/>
      </font>
      <fill>
        <patternFill>
          <bgColor theme="8" tint="0.79998168889431442"/>
        </patternFill>
      </fill>
    </dxf>
    <dxf>
      <font>
        <b/>
        <i/>
        <color rgb="FFFF0000"/>
      </font>
      <fill>
        <patternFill>
          <bgColor theme="9" tint="0.79998168889431442"/>
        </patternFill>
      </fill>
    </dxf>
    <dxf>
      <font>
        <b/>
        <i/>
        <color theme="3"/>
      </font>
      <fill>
        <patternFill>
          <bgColor theme="8" tint="0.79998168889431442"/>
        </patternFill>
      </fill>
    </dxf>
  </dxfs>
  <tableStyles count="0" defaultTableStyle="TableStyleMedium2" defaultPivotStyle="PivotStyleLight16"/>
  <colors>
    <mruColors>
      <color rgb="FFFFCCCC"/>
      <color rgb="FF00CC00"/>
      <color rgb="FF33CC33"/>
      <color rgb="FF66FF66"/>
      <color rgb="FFFFFFCC"/>
      <color rgb="FFCCFFCC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393702</xdr:colOff>
      <xdr:row>1</xdr:row>
      <xdr:rowOff>63500</xdr:rowOff>
    </xdr:from>
    <xdr:to>
      <xdr:col>18</xdr:col>
      <xdr:colOff>258540</xdr:colOff>
      <xdr:row>2</xdr:row>
      <xdr:rowOff>95251</xdr:rowOff>
    </xdr:to>
    <xdr:sp macro="" textlink="">
      <xdr:nvSpPr>
        <xdr:cNvPr id="2" name="片側の 2 つの角を丸めた四角形 1"/>
        <xdr:cNvSpPr/>
      </xdr:nvSpPr>
      <xdr:spPr>
        <a:xfrm rot="16200000">
          <a:off x="3902531" y="-3132365"/>
          <a:ext cx="1038680" cy="8056338"/>
        </a:xfrm>
        <a:prstGeom prst="round2SameRect">
          <a:avLst>
            <a:gd name="adj1" fmla="val 16667"/>
            <a:gd name="adj2" fmla="val 30958"/>
          </a:avLst>
        </a:prstGeom>
        <a:solidFill>
          <a:srgbClr val="0070C0"/>
        </a:solidFill>
        <a:ln w="38100">
          <a:solidFill>
            <a:srgbClr val="0070C0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303529</xdr:colOff>
      <xdr:row>1</xdr:row>
      <xdr:rowOff>32325</xdr:rowOff>
    </xdr:from>
    <xdr:ext cx="7725192" cy="792525"/>
    <xdr:sp macro="" textlink="">
      <xdr:nvSpPr>
        <xdr:cNvPr id="3" name="テキスト ボックス 2"/>
        <xdr:cNvSpPr txBox="1"/>
      </xdr:nvSpPr>
      <xdr:spPr>
        <a:xfrm>
          <a:off x="713104" y="346650"/>
          <a:ext cx="7725192" cy="792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800" b="1" baseline="0">
              <a:solidFill>
                <a:schemeClr val="bg1"/>
              </a:solidFill>
              <a:latin typeface="+mj-ea"/>
              <a:ea typeface="+mj-ea"/>
            </a:rPr>
            <a:t>三重県Ｕ１８バスケットボールリーグ　星取表</a:t>
          </a:r>
          <a:endParaRPr kumimoji="1" lang="en-US" altLang="ja-JP" sz="2800" b="1" baseline="0">
            <a:solidFill>
              <a:schemeClr val="bg1"/>
            </a:solidFill>
            <a:latin typeface="+mj-ea"/>
            <a:ea typeface="+mj-ea"/>
          </a:endParaRPr>
        </a:p>
      </xdr:txBody>
    </xdr:sp>
    <xdr:clientData/>
  </xdr:oneCellAnchor>
  <xdr:twoCellAnchor>
    <xdr:from>
      <xdr:col>1</xdr:col>
      <xdr:colOff>384175</xdr:colOff>
      <xdr:row>1</xdr:row>
      <xdr:rowOff>739102</xdr:rowOff>
    </xdr:from>
    <xdr:to>
      <xdr:col>18</xdr:col>
      <xdr:colOff>114300</xdr:colOff>
      <xdr:row>1</xdr:row>
      <xdr:rowOff>739102</xdr:rowOff>
    </xdr:to>
    <xdr:cxnSp macro="">
      <xdr:nvCxnSpPr>
        <xdr:cNvPr id="4" name="直線コネクタ 3"/>
        <xdr:cNvCxnSpPr/>
      </xdr:nvCxnSpPr>
      <xdr:spPr>
        <a:xfrm>
          <a:off x="793750" y="1053427"/>
          <a:ext cx="7588250" cy="0"/>
        </a:xfrm>
        <a:prstGeom prst="line">
          <a:avLst/>
        </a:prstGeom>
        <a:ln w="381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393700</xdr:colOff>
      <xdr:row>1</xdr:row>
      <xdr:rowOff>63500</xdr:rowOff>
    </xdr:from>
    <xdr:to>
      <xdr:col>19</xdr:col>
      <xdr:colOff>0</xdr:colOff>
      <xdr:row>2</xdr:row>
      <xdr:rowOff>101599</xdr:rowOff>
    </xdr:to>
    <xdr:sp macro="" textlink="">
      <xdr:nvSpPr>
        <xdr:cNvPr id="2" name="片側の 2 つの角を丸めた四角形 1"/>
        <xdr:cNvSpPr/>
      </xdr:nvSpPr>
      <xdr:spPr>
        <a:xfrm rot="16200000">
          <a:off x="4006850" y="-3235325"/>
          <a:ext cx="1047749" cy="8274050"/>
        </a:xfrm>
        <a:prstGeom prst="round2SameRect">
          <a:avLst>
            <a:gd name="adj1" fmla="val 16667"/>
            <a:gd name="adj2" fmla="val 3614"/>
          </a:avLst>
        </a:prstGeom>
        <a:solidFill>
          <a:srgbClr val="0070C0"/>
        </a:solidFill>
        <a:ln w="38100">
          <a:solidFill>
            <a:srgbClr val="0070C0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303529</xdr:colOff>
      <xdr:row>1</xdr:row>
      <xdr:rowOff>32325</xdr:rowOff>
    </xdr:from>
    <xdr:ext cx="7725192" cy="792525"/>
    <xdr:sp macro="" textlink="">
      <xdr:nvSpPr>
        <xdr:cNvPr id="3" name="テキスト ボックス 2"/>
        <xdr:cNvSpPr txBox="1"/>
      </xdr:nvSpPr>
      <xdr:spPr>
        <a:xfrm>
          <a:off x="713104" y="346650"/>
          <a:ext cx="7725192" cy="792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800" b="1" baseline="0">
              <a:solidFill>
                <a:schemeClr val="bg1"/>
              </a:solidFill>
              <a:latin typeface="+mj-ea"/>
              <a:ea typeface="+mj-ea"/>
            </a:rPr>
            <a:t>三重県Ｕ１８バスケットボールリーグ　星取表</a:t>
          </a:r>
          <a:endParaRPr kumimoji="1" lang="en-US" altLang="ja-JP" sz="2800" b="1" baseline="0">
            <a:solidFill>
              <a:schemeClr val="bg1"/>
            </a:solidFill>
            <a:latin typeface="+mj-ea"/>
            <a:ea typeface="+mj-ea"/>
          </a:endParaRPr>
        </a:p>
      </xdr:txBody>
    </xdr:sp>
    <xdr:clientData/>
  </xdr:oneCellAnchor>
  <xdr:twoCellAnchor>
    <xdr:from>
      <xdr:col>1</xdr:col>
      <xdr:colOff>384175</xdr:colOff>
      <xdr:row>1</xdr:row>
      <xdr:rowOff>739102</xdr:rowOff>
    </xdr:from>
    <xdr:to>
      <xdr:col>18</xdr:col>
      <xdr:colOff>114300</xdr:colOff>
      <xdr:row>1</xdr:row>
      <xdr:rowOff>739102</xdr:rowOff>
    </xdr:to>
    <xdr:cxnSp macro="">
      <xdr:nvCxnSpPr>
        <xdr:cNvPr id="4" name="直線コネクタ 3"/>
        <xdr:cNvCxnSpPr/>
      </xdr:nvCxnSpPr>
      <xdr:spPr>
        <a:xfrm>
          <a:off x="793750" y="1053427"/>
          <a:ext cx="7588250" cy="0"/>
        </a:xfrm>
        <a:prstGeom prst="line">
          <a:avLst/>
        </a:prstGeom>
        <a:ln w="381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393700</xdr:colOff>
      <xdr:row>1</xdr:row>
      <xdr:rowOff>63500</xdr:rowOff>
    </xdr:from>
    <xdr:to>
      <xdr:col>19</xdr:col>
      <xdr:colOff>0</xdr:colOff>
      <xdr:row>2</xdr:row>
      <xdr:rowOff>101599</xdr:rowOff>
    </xdr:to>
    <xdr:sp macro="" textlink="">
      <xdr:nvSpPr>
        <xdr:cNvPr id="2" name="片側の 2 つの角を丸めた四角形 1"/>
        <xdr:cNvSpPr/>
      </xdr:nvSpPr>
      <xdr:spPr>
        <a:xfrm rot="16200000">
          <a:off x="4051300" y="-3276600"/>
          <a:ext cx="1054099" cy="8369300"/>
        </a:xfrm>
        <a:prstGeom prst="round2SameRect">
          <a:avLst>
            <a:gd name="adj1" fmla="val 16667"/>
            <a:gd name="adj2" fmla="val 3614"/>
          </a:avLst>
        </a:prstGeom>
        <a:solidFill>
          <a:srgbClr val="0070C0"/>
        </a:solidFill>
        <a:ln w="38100">
          <a:solidFill>
            <a:srgbClr val="0070C0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303529</xdr:colOff>
      <xdr:row>1</xdr:row>
      <xdr:rowOff>32325</xdr:rowOff>
    </xdr:from>
    <xdr:ext cx="7725192" cy="792525"/>
    <xdr:sp macro="" textlink="">
      <xdr:nvSpPr>
        <xdr:cNvPr id="3" name="テキスト ボックス 2"/>
        <xdr:cNvSpPr txBox="1"/>
      </xdr:nvSpPr>
      <xdr:spPr>
        <a:xfrm>
          <a:off x="709929" y="349825"/>
          <a:ext cx="7725192" cy="792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800" b="1" baseline="0">
              <a:solidFill>
                <a:schemeClr val="bg1"/>
              </a:solidFill>
              <a:latin typeface="+mj-ea"/>
              <a:ea typeface="+mj-ea"/>
            </a:rPr>
            <a:t>三重県Ｕ１８バスケットボールリーグ　星取表</a:t>
          </a:r>
          <a:endParaRPr kumimoji="1" lang="en-US" altLang="ja-JP" sz="2800" b="1" baseline="0">
            <a:solidFill>
              <a:schemeClr val="bg1"/>
            </a:solidFill>
            <a:latin typeface="+mj-ea"/>
            <a:ea typeface="+mj-ea"/>
          </a:endParaRPr>
        </a:p>
      </xdr:txBody>
    </xdr:sp>
    <xdr:clientData/>
  </xdr:oneCellAnchor>
  <xdr:twoCellAnchor>
    <xdr:from>
      <xdr:col>1</xdr:col>
      <xdr:colOff>384175</xdr:colOff>
      <xdr:row>1</xdr:row>
      <xdr:rowOff>739102</xdr:rowOff>
    </xdr:from>
    <xdr:to>
      <xdr:col>18</xdr:col>
      <xdr:colOff>114300</xdr:colOff>
      <xdr:row>1</xdr:row>
      <xdr:rowOff>739102</xdr:rowOff>
    </xdr:to>
    <xdr:cxnSp macro="">
      <xdr:nvCxnSpPr>
        <xdr:cNvPr id="4" name="直線コネクタ 3"/>
        <xdr:cNvCxnSpPr/>
      </xdr:nvCxnSpPr>
      <xdr:spPr>
        <a:xfrm>
          <a:off x="790575" y="1056602"/>
          <a:ext cx="7680325" cy="0"/>
        </a:xfrm>
        <a:prstGeom prst="line">
          <a:avLst/>
        </a:prstGeom>
        <a:ln w="381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730250</xdr:colOff>
      <xdr:row>1</xdr:row>
      <xdr:rowOff>84668</xdr:rowOff>
    </xdr:from>
    <xdr:to>
      <xdr:col>14</xdr:col>
      <xdr:colOff>550334</xdr:colOff>
      <xdr:row>33</xdr:row>
      <xdr:rowOff>163971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254250" y="328085"/>
          <a:ext cx="8964084" cy="7868636"/>
        </a:xfrm>
        <a:prstGeom prst="rect">
          <a:avLst/>
        </a:prstGeom>
      </xdr:spPr>
    </xdr:pic>
    <xdr:clientData/>
  </xdr:twoCellAnchor>
  <xdr:twoCellAnchor>
    <xdr:from>
      <xdr:col>6</xdr:col>
      <xdr:colOff>264583</xdr:colOff>
      <xdr:row>13</xdr:row>
      <xdr:rowOff>123263</xdr:rowOff>
    </xdr:from>
    <xdr:to>
      <xdr:col>11</xdr:col>
      <xdr:colOff>761999</xdr:colOff>
      <xdr:row>14</xdr:row>
      <xdr:rowOff>52917</xdr:rowOff>
    </xdr:to>
    <xdr:sp macro="" textlink="">
      <xdr:nvSpPr>
        <xdr:cNvPr id="55" name="正方形/長方形 54"/>
        <xdr:cNvSpPr/>
      </xdr:nvSpPr>
      <xdr:spPr>
        <a:xfrm>
          <a:off x="4836583" y="3287680"/>
          <a:ext cx="4307416" cy="173070"/>
        </a:xfrm>
        <a:prstGeom prst="rect">
          <a:avLst/>
        </a:prstGeom>
        <a:noFill/>
        <a:ln w="254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 editAs="oneCell">
    <xdr:from>
      <xdr:col>19</xdr:col>
      <xdr:colOff>705971</xdr:colOff>
      <xdr:row>2</xdr:row>
      <xdr:rowOff>112061</xdr:rowOff>
    </xdr:from>
    <xdr:to>
      <xdr:col>25</xdr:col>
      <xdr:colOff>694765</xdr:colOff>
      <xdr:row>24</xdr:row>
      <xdr:rowOff>183161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5183971" y="582708"/>
          <a:ext cx="4560794" cy="5248218"/>
        </a:xfrm>
        <a:prstGeom prst="rect">
          <a:avLst/>
        </a:prstGeom>
      </xdr:spPr>
    </xdr:pic>
    <xdr:clientData/>
  </xdr:twoCellAnchor>
  <xdr:twoCellAnchor>
    <xdr:from>
      <xdr:col>16</xdr:col>
      <xdr:colOff>212912</xdr:colOff>
      <xdr:row>4</xdr:row>
      <xdr:rowOff>201707</xdr:rowOff>
    </xdr:from>
    <xdr:to>
      <xdr:col>19</xdr:col>
      <xdr:colOff>156882</xdr:colOff>
      <xdr:row>8</xdr:row>
      <xdr:rowOff>212913</xdr:rowOff>
    </xdr:to>
    <xdr:sp macro="" textlink="">
      <xdr:nvSpPr>
        <xdr:cNvPr id="9" name="四角形吹き出し 8"/>
        <xdr:cNvSpPr/>
      </xdr:nvSpPr>
      <xdr:spPr>
        <a:xfrm>
          <a:off x="12404912" y="1175374"/>
          <a:ext cx="2229970" cy="984872"/>
        </a:xfrm>
        <a:prstGeom prst="wedgeRectCallout">
          <a:avLst>
            <a:gd name="adj1" fmla="val -109428"/>
            <a:gd name="adj2" fmla="val -4796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②プルダウンより該当リーグを選択。チーム数はグループ分けより確認。</a:t>
          </a:r>
        </a:p>
      </xdr:txBody>
    </xdr:sp>
    <xdr:clientData/>
  </xdr:twoCellAnchor>
  <xdr:twoCellAnchor>
    <xdr:from>
      <xdr:col>19</xdr:col>
      <xdr:colOff>156882</xdr:colOff>
      <xdr:row>6</xdr:row>
      <xdr:rowOff>100854</xdr:rowOff>
    </xdr:from>
    <xdr:to>
      <xdr:col>20</xdr:col>
      <xdr:colOff>683559</xdr:colOff>
      <xdr:row>6</xdr:row>
      <xdr:rowOff>207310</xdr:rowOff>
    </xdr:to>
    <xdr:cxnSp macro="">
      <xdr:nvCxnSpPr>
        <xdr:cNvPr id="17" name="直線矢印コネクタ 16"/>
        <xdr:cNvCxnSpPr>
          <a:stCxn id="9" idx="3"/>
        </xdr:cNvCxnSpPr>
      </xdr:nvCxnSpPr>
      <xdr:spPr>
        <a:xfrm flipV="1">
          <a:off x="14634882" y="1561354"/>
          <a:ext cx="1288677" cy="106456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694765</xdr:colOff>
      <xdr:row>4</xdr:row>
      <xdr:rowOff>78441</xdr:rowOff>
    </xdr:from>
    <xdr:to>
      <xdr:col>21</xdr:col>
      <xdr:colOff>661147</xdr:colOff>
      <xdr:row>16</xdr:row>
      <xdr:rowOff>168089</xdr:rowOff>
    </xdr:to>
    <xdr:sp macro="" textlink="">
      <xdr:nvSpPr>
        <xdr:cNvPr id="20" name="正方形/長方形 19"/>
        <xdr:cNvSpPr/>
      </xdr:nvSpPr>
      <xdr:spPr>
        <a:xfrm>
          <a:off x="15934765" y="1019735"/>
          <a:ext cx="728382" cy="2913530"/>
        </a:xfrm>
        <a:prstGeom prst="rect">
          <a:avLst/>
        </a:prstGeom>
        <a:noFill/>
        <a:ln w="444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</xdr:col>
      <xdr:colOff>465046</xdr:colOff>
      <xdr:row>27</xdr:row>
      <xdr:rowOff>127623</xdr:rowOff>
    </xdr:from>
    <xdr:to>
      <xdr:col>6</xdr:col>
      <xdr:colOff>169333</xdr:colOff>
      <xdr:row>30</xdr:row>
      <xdr:rowOff>236569</xdr:rowOff>
    </xdr:to>
    <xdr:sp macro="" textlink="">
      <xdr:nvSpPr>
        <xdr:cNvPr id="21" name="四角形吹き出し 20"/>
        <xdr:cNvSpPr/>
      </xdr:nvSpPr>
      <xdr:spPr>
        <a:xfrm>
          <a:off x="1989046" y="6699873"/>
          <a:ext cx="2752287" cy="839196"/>
        </a:xfrm>
        <a:prstGeom prst="wedgeRectCallout">
          <a:avLst>
            <a:gd name="adj1" fmla="val 41037"/>
            <a:gd name="adj2" fmla="val 73636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①リーグ戦での</a:t>
          </a:r>
          <a:r>
            <a:rPr kumimoji="1" lang="en-US" altLang="ja-JP" sz="1100">
              <a:solidFill>
                <a:sysClr val="windowText" lastClr="000000"/>
              </a:solidFill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</a:rPr>
            <a:t>チーム用・</a:t>
          </a:r>
          <a:r>
            <a:rPr kumimoji="1" lang="en-US" altLang="ja-JP" sz="1100">
              <a:solidFill>
                <a:sysClr val="windowText" lastClr="000000"/>
              </a:solidFill>
            </a:rPr>
            <a:t>6</a:t>
          </a:r>
          <a:r>
            <a:rPr kumimoji="1" lang="ja-JP" altLang="en-US" sz="1100">
              <a:solidFill>
                <a:sysClr val="windowText" lastClr="000000"/>
              </a:solidFill>
            </a:rPr>
            <a:t>チーム用・</a:t>
          </a:r>
          <a:r>
            <a:rPr kumimoji="1" lang="en-US" altLang="ja-JP" sz="1100">
              <a:solidFill>
                <a:sysClr val="windowText" lastClr="000000"/>
              </a:solidFill>
            </a:rPr>
            <a:t>7</a:t>
          </a:r>
          <a:r>
            <a:rPr kumimoji="1" lang="ja-JP" altLang="en-US" sz="1100">
              <a:solidFill>
                <a:sysClr val="windowText" lastClr="000000"/>
              </a:solidFill>
            </a:rPr>
            <a:t>チーム用があり、必要なものを選択。</a:t>
          </a:r>
        </a:p>
      </xdr:txBody>
    </xdr:sp>
    <xdr:clientData/>
  </xdr:twoCellAnchor>
  <xdr:twoCellAnchor>
    <xdr:from>
      <xdr:col>4</xdr:col>
      <xdr:colOff>117661</xdr:colOff>
      <xdr:row>31</xdr:row>
      <xdr:rowOff>209176</xdr:rowOff>
    </xdr:from>
    <xdr:to>
      <xdr:col>8</xdr:col>
      <xdr:colOff>402166</xdr:colOff>
      <xdr:row>33</xdr:row>
      <xdr:rowOff>97118</xdr:rowOff>
    </xdr:to>
    <xdr:sp macro="" textlink="">
      <xdr:nvSpPr>
        <xdr:cNvPr id="22" name="正方形/長方形 21"/>
        <xdr:cNvSpPr/>
      </xdr:nvSpPr>
      <xdr:spPr>
        <a:xfrm>
          <a:off x="3165661" y="7755093"/>
          <a:ext cx="3332505" cy="374775"/>
        </a:xfrm>
        <a:prstGeom prst="rect">
          <a:avLst/>
        </a:prstGeom>
        <a:noFill/>
        <a:ln w="44450">
          <a:solidFill>
            <a:srgbClr val="00B0F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</xdr:col>
      <xdr:colOff>254000</xdr:colOff>
      <xdr:row>12</xdr:row>
      <xdr:rowOff>31750</xdr:rowOff>
    </xdr:from>
    <xdr:to>
      <xdr:col>12</xdr:col>
      <xdr:colOff>42333</xdr:colOff>
      <xdr:row>26</xdr:row>
      <xdr:rowOff>222250</xdr:rowOff>
    </xdr:to>
    <xdr:sp macro="" textlink="">
      <xdr:nvSpPr>
        <xdr:cNvPr id="24" name="フリーフォーム 23"/>
        <xdr:cNvSpPr/>
      </xdr:nvSpPr>
      <xdr:spPr>
        <a:xfrm>
          <a:off x="4064000" y="2952750"/>
          <a:ext cx="5122333" cy="3598333"/>
        </a:xfrm>
        <a:custGeom>
          <a:avLst/>
          <a:gdLst>
            <a:gd name="connsiteX0" fmla="*/ 0 w 4022912"/>
            <a:gd name="connsiteY0" fmla="*/ 0 h 2823883"/>
            <a:gd name="connsiteX1" fmla="*/ 4022912 w 4022912"/>
            <a:gd name="connsiteY1" fmla="*/ 0 h 2823883"/>
            <a:gd name="connsiteX2" fmla="*/ 4022912 w 4022912"/>
            <a:gd name="connsiteY2" fmla="*/ 2823883 h 2823883"/>
            <a:gd name="connsiteX3" fmla="*/ 0 w 4022912"/>
            <a:gd name="connsiteY3" fmla="*/ 0 h 2823883"/>
          </a:gdLst>
          <a:ahLst/>
          <a:cxnLst>
            <a:cxn ang="0">
              <a:pos x="connsiteX0" y="connsiteY0"/>
            </a:cxn>
            <a:cxn ang="0">
              <a:pos x="connsiteX1" y="connsiteY1"/>
            </a:cxn>
            <a:cxn ang="0">
              <a:pos x="connsiteX2" y="connsiteY2"/>
            </a:cxn>
            <a:cxn ang="0">
              <a:pos x="connsiteX3" y="connsiteY3"/>
            </a:cxn>
          </a:cxnLst>
          <a:rect l="l" t="t" r="r" b="b"/>
          <a:pathLst>
            <a:path w="4022912" h="2823883">
              <a:moveTo>
                <a:pt x="0" y="0"/>
              </a:moveTo>
              <a:lnTo>
                <a:pt x="4022912" y="0"/>
              </a:lnTo>
              <a:lnTo>
                <a:pt x="4022912" y="2823883"/>
              </a:lnTo>
              <a:lnTo>
                <a:pt x="0" y="0"/>
              </a:lnTo>
              <a:close/>
            </a:path>
          </a:pathLst>
        </a:custGeom>
        <a:noFill/>
        <a:ln w="28575">
          <a:solidFill>
            <a:srgbClr val="00B05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15</xdr:col>
      <xdr:colOff>572122</xdr:colOff>
      <xdr:row>14</xdr:row>
      <xdr:rowOff>57899</xdr:rowOff>
    </xdr:from>
    <xdr:to>
      <xdr:col>19</xdr:col>
      <xdr:colOff>314386</xdr:colOff>
      <xdr:row>16</xdr:row>
      <xdr:rowOff>57899</xdr:rowOff>
    </xdr:to>
    <xdr:sp macro="" textlink="">
      <xdr:nvSpPr>
        <xdr:cNvPr id="25" name="四角形吹き出し 24"/>
        <xdr:cNvSpPr/>
      </xdr:nvSpPr>
      <xdr:spPr>
        <a:xfrm>
          <a:off x="12002122" y="3465732"/>
          <a:ext cx="2790264" cy="486834"/>
        </a:xfrm>
        <a:prstGeom prst="wedgeRectCallout">
          <a:avLst>
            <a:gd name="adj1" fmla="val -151581"/>
            <a:gd name="adj2" fmla="val 3909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③日付・点数入力は緑の枠内のみ。</a:t>
          </a:r>
        </a:p>
      </xdr:txBody>
    </xdr:sp>
    <xdr:clientData/>
  </xdr:twoCellAnchor>
  <xdr:twoCellAnchor>
    <xdr:from>
      <xdr:col>6</xdr:col>
      <xdr:colOff>264583</xdr:colOff>
      <xdr:row>12</xdr:row>
      <xdr:rowOff>54162</xdr:rowOff>
    </xdr:from>
    <xdr:to>
      <xdr:col>12</xdr:col>
      <xdr:colOff>43391</xdr:colOff>
      <xdr:row>12</xdr:row>
      <xdr:rowOff>190500</xdr:rowOff>
    </xdr:to>
    <xdr:sp macro="" textlink="">
      <xdr:nvSpPr>
        <xdr:cNvPr id="47" name="正方形/長方形 46"/>
        <xdr:cNvSpPr/>
      </xdr:nvSpPr>
      <xdr:spPr>
        <a:xfrm>
          <a:off x="4836583" y="2975162"/>
          <a:ext cx="4350808" cy="136338"/>
        </a:xfrm>
        <a:prstGeom prst="rect">
          <a:avLst/>
        </a:prstGeom>
        <a:noFill/>
        <a:ln w="19050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243417</xdr:colOff>
      <xdr:row>14</xdr:row>
      <xdr:rowOff>81802</xdr:rowOff>
    </xdr:from>
    <xdr:to>
      <xdr:col>12</xdr:col>
      <xdr:colOff>42333</xdr:colOff>
      <xdr:row>15</xdr:row>
      <xdr:rowOff>10583</xdr:rowOff>
    </xdr:to>
    <xdr:sp macro="" textlink="">
      <xdr:nvSpPr>
        <xdr:cNvPr id="50" name="正方形/長方形 49"/>
        <xdr:cNvSpPr/>
      </xdr:nvSpPr>
      <xdr:spPr>
        <a:xfrm>
          <a:off x="5577417" y="3489635"/>
          <a:ext cx="3608916" cy="172198"/>
        </a:xfrm>
        <a:prstGeom prst="rect">
          <a:avLst/>
        </a:prstGeom>
        <a:noFill/>
        <a:ln w="19050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201083</xdr:colOff>
      <xdr:row>16</xdr:row>
      <xdr:rowOff>92074</xdr:rowOff>
    </xdr:from>
    <xdr:to>
      <xdr:col>12</xdr:col>
      <xdr:colOff>21167</xdr:colOff>
      <xdr:row>17</xdr:row>
      <xdr:rowOff>31750</xdr:rowOff>
    </xdr:to>
    <xdr:sp macro="" textlink="">
      <xdr:nvSpPr>
        <xdr:cNvPr id="51" name="正方形/長方形 50"/>
        <xdr:cNvSpPr/>
      </xdr:nvSpPr>
      <xdr:spPr>
        <a:xfrm>
          <a:off x="6297083" y="3986741"/>
          <a:ext cx="2868084" cy="183092"/>
        </a:xfrm>
        <a:prstGeom prst="rect">
          <a:avLst/>
        </a:prstGeom>
        <a:noFill/>
        <a:ln w="19050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169333</xdr:colOff>
      <xdr:row>18</xdr:row>
      <xdr:rowOff>158750</xdr:rowOff>
    </xdr:from>
    <xdr:to>
      <xdr:col>12</xdr:col>
      <xdr:colOff>21167</xdr:colOff>
      <xdr:row>19</xdr:row>
      <xdr:rowOff>52916</xdr:rowOff>
    </xdr:to>
    <xdr:sp macro="" textlink="">
      <xdr:nvSpPr>
        <xdr:cNvPr id="52" name="正方形/長方形 51"/>
        <xdr:cNvSpPr/>
      </xdr:nvSpPr>
      <xdr:spPr>
        <a:xfrm>
          <a:off x="7027333" y="4540250"/>
          <a:ext cx="2137834" cy="137583"/>
        </a:xfrm>
        <a:prstGeom prst="rect">
          <a:avLst/>
        </a:prstGeom>
        <a:noFill/>
        <a:ln w="19050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127000</xdr:colOff>
      <xdr:row>20</xdr:row>
      <xdr:rowOff>164040</xdr:rowOff>
    </xdr:from>
    <xdr:to>
      <xdr:col>12</xdr:col>
      <xdr:colOff>31748</xdr:colOff>
      <xdr:row>21</xdr:row>
      <xdr:rowOff>74082</xdr:rowOff>
    </xdr:to>
    <xdr:sp macro="" textlink="">
      <xdr:nvSpPr>
        <xdr:cNvPr id="53" name="正方形/長方形 52"/>
        <xdr:cNvSpPr/>
      </xdr:nvSpPr>
      <xdr:spPr>
        <a:xfrm>
          <a:off x="7747000" y="5032373"/>
          <a:ext cx="1428748" cy="153459"/>
        </a:xfrm>
        <a:prstGeom prst="rect">
          <a:avLst/>
        </a:prstGeom>
        <a:noFill/>
        <a:ln w="19050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108947</xdr:colOff>
      <xdr:row>22</xdr:row>
      <xdr:rowOff>226483</xdr:rowOff>
    </xdr:from>
    <xdr:to>
      <xdr:col>12</xdr:col>
      <xdr:colOff>52917</xdr:colOff>
      <xdr:row>23</xdr:row>
      <xdr:rowOff>127623</xdr:rowOff>
    </xdr:to>
    <xdr:sp macro="" textlink="">
      <xdr:nvSpPr>
        <xdr:cNvPr id="54" name="正方形/長方形 53"/>
        <xdr:cNvSpPr/>
      </xdr:nvSpPr>
      <xdr:spPr>
        <a:xfrm>
          <a:off x="8490947" y="5581650"/>
          <a:ext cx="705970" cy="144556"/>
        </a:xfrm>
        <a:prstGeom prst="rect">
          <a:avLst/>
        </a:prstGeom>
        <a:noFill/>
        <a:ln w="19050">
          <a:solidFill>
            <a:srgbClr val="FF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7</xdr:col>
      <xdr:colOff>243417</xdr:colOff>
      <xdr:row>15</xdr:row>
      <xdr:rowOff>167464</xdr:rowOff>
    </xdr:from>
    <xdr:to>
      <xdr:col>12</xdr:col>
      <xdr:colOff>13759</xdr:colOff>
      <xdr:row>16</xdr:row>
      <xdr:rowOff>95250</xdr:rowOff>
    </xdr:to>
    <xdr:sp macro="" textlink="">
      <xdr:nvSpPr>
        <xdr:cNvPr id="56" name="正方形/長方形 55"/>
        <xdr:cNvSpPr/>
      </xdr:nvSpPr>
      <xdr:spPr>
        <a:xfrm>
          <a:off x="5577417" y="3818714"/>
          <a:ext cx="3580342" cy="171203"/>
        </a:xfrm>
        <a:prstGeom prst="rect">
          <a:avLst/>
        </a:prstGeom>
        <a:noFill/>
        <a:ln w="254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8</xdr:col>
      <xdr:colOff>157693</xdr:colOff>
      <xdr:row>17</xdr:row>
      <xdr:rowOff>181782</xdr:rowOff>
    </xdr:from>
    <xdr:to>
      <xdr:col>12</xdr:col>
      <xdr:colOff>33867</xdr:colOff>
      <xdr:row>18</xdr:row>
      <xdr:rowOff>148166</xdr:rowOff>
    </xdr:to>
    <xdr:sp macro="" textlink="">
      <xdr:nvSpPr>
        <xdr:cNvPr id="57" name="正方形/長方形 56"/>
        <xdr:cNvSpPr/>
      </xdr:nvSpPr>
      <xdr:spPr>
        <a:xfrm>
          <a:off x="6253693" y="4319865"/>
          <a:ext cx="2924174" cy="209801"/>
        </a:xfrm>
        <a:prstGeom prst="rect">
          <a:avLst/>
        </a:prstGeom>
        <a:noFill/>
        <a:ln w="254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9</xdr:col>
      <xdr:colOff>157693</xdr:colOff>
      <xdr:row>19</xdr:row>
      <xdr:rowOff>213532</xdr:rowOff>
    </xdr:from>
    <xdr:to>
      <xdr:col>12</xdr:col>
      <xdr:colOff>24343</xdr:colOff>
      <xdr:row>20</xdr:row>
      <xdr:rowOff>127000</xdr:rowOff>
    </xdr:to>
    <xdr:sp macro="" textlink="">
      <xdr:nvSpPr>
        <xdr:cNvPr id="58" name="正方形/長方形 57"/>
        <xdr:cNvSpPr/>
      </xdr:nvSpPr>
      <xdr:spPr>
        <a:xfrm>
          <a:off x="7015693" y="4838449"/>
          <a:ext cx="2152650" cy="156884"/>
        </a:xfrm>
        <a:prstGeom prst="rect">
          <a:avLst/>
        </a:prstGeom>
        <a:noFill/>
        <a:ln w="254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10</xdr:col>
      <xdr:colOff>184151</xdr:colOff>
      <xdr:row>22</xdr:row>
      <xdr:rowOff>46066</xdr:rowOff>
    </xdr:from>
    <xdr:to>
      <xdr:col>12</xdr:col>
      <xdr:colOff>31750</xdr:colOff>
      <xdr:row>22</xdr:row>
      <xdr:rowOff>179916</xdr:rowOff>
    </xdr:to>
    <xdr:sp macro="" textlink="">
      <xdr:nvSpPr>
        <xdr:cNvPr id="59" name="正方形/長方形 58"/>
        <xdr:cNvSpPr/>
      </xdr:nvSpPr>
      <xdr:spPr>
        <a:xfrm>
          <a:off x="7804151" y="5401233"/>
          <a:ext cx="1371599" cy="133850"/>
        </a:xfrm>
        <a:prstGeom prst="rect">
          <a:avLst/>
        </a:prstGeom>
        <a:noFill/>
        <a:ln w="254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11</xdr:col>
      <xdr:colOff>99483</xdr:colOff>
      <xdr:row>24</xdr:row>
      <xdr:rowOff>74083</xdr:rowOff>
    </xdr:from>
    <xdr:to>
      <xdr:col>12</xdr:col>
      <xdr:colOff>32808</xdr:colOff>
      <xdr:row>24</xdr:row>
      <xdr:rowOff>230716</xdr:rowOff>
    </xdr:to>
    <xdr:sp macro="" textlink="">
      <xdr:nvSpPr>
        <xdr:cNvPr id="60" name="正方形/長方形 59"/>
        <xdr:cNvSpPr/>
      </xdr:nvSpPr>
      <xdr:spPr>
        <a:xfrm>
          <a:off x="8481483" y="5916083"/>
          <a:ext cx="695325" cy="156633"/>
        </a:xfrm>
        <a:prstGeom prst="rect">
          <a:avLst/>
        </a:prstGeom>
        <a:noFill/>
        <a:ln w="25400">
          <a:solidFill>
            <a:srgbClr val="FFC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16</xdr:col>
      <xdr:colOff>493058</xdr:colOff>
      <xdr:row>26</xdr:row>
      <xdr:rowOff>99610</xdr:rowOff>
    </xdr:from>
    <xdr:to>
      <xdr:col>19</xdr:col>
      <xdr:colOff>123265</xdr:colOff>
      <xdr:row>28</xdr:row>
      <xdr:rowOff>99609</xdr:rowOff>
    </xdr:to>
    <xdr:sp macro="" textlink="">
      <xdr:nvSpPr>
        <xdr:cNvPr id="61" name="四角形吹き出し 60"/>
        <xdr:cNvSpPr/>
      </xdr:nvSpPr>
      <xdr:spPr>
        <a:xfrm>
          <a:off x="12685058" y="6428443"/>
          <a:ext cx="1916207" cy="486833"/>
        </a:xfrm>
        <a:prstGeom prst="wedgeRectCallout">
          <a:avLst>
            <a:gd name="adj1" fmla="val -368760"/>
            <a:gd name="adj2" fmla="val -445558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⑤橙枠に点数を入力。</a:t>
          </a:r>
        </a:p>
      </xdr:txBody>
    </xdr:sp>
    <xdr:clientData/>
  </xdr:twoCellAnchor>
  <xdr:twoCellAnchor>
    <xdr:from>
      <xdr:col>15</xdr:col>
      <xdr:colOff>291352</xdr:colOff>
      <xdr:row>21</xdr:row>
      <xdr:rowOff>224119</xdr:rowOff>
    </xdr:from>
    <xdr:to>
      <xdr:col>17</xdr:col>
      <xdr:colOff>232833</xdr:colOff>
      <xdr:row>23</xdr:row>
      <xdr:rowOff>224119</xdr:rowOff>
    </xdr:to>
    <xdr:sp macro="" textlink="">
      <xdr:nvSpPr>
        <xdr:cNvPr id="46" name="四角形吹き出し 45"/>
        <xdr:cNvSpPr/>
      </xdr:nvSpPr>
      <xdr:spPr>
        <a:xfrm>
          <a:off x="11721352" y="5335869"/>
          <a:ext cx="1465481" cy="486833"/>
        </a:xfrm>
        <a:prstGeom prst="wedgeRectCallout">
          <a:avLst>
            <a:gd name="adj1" fmla="val -234289"/>
            <a:gd name="adj2" fmla="val -28375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④赤枠に日付を入力。</a:t>
          </a:r>
        </a:p>
      </xdr:txBody>
    </xdr:sp>
    <xdr:clientData/>
  </xdr:twoCellAnchor>
  <xdr:twoCellAnchor>
    <xdr:from>
      <xdr:col>13</xdr:col>
      <xdr:colOff>530098</xdr:colOff>
      <xdr:row>33</xdr:row>
      <xdr:rowOff>232833</xdr:rowOff>
    </xdr:from>
    <xdr:to>
      <xdr:col>16</xdr:col>
      <xdr:colOff>486832</xdr:colOff>
      <xdr:row>41</xdr:row>
      <xdr:rowOff>84667</xdr:rowOff>
    </xdr:to>
    <xdr:sp macro="" textlink="">
      <xdr:nvSpPr>
        <xdr:cNvPr id="62" name="四角形吹き出し 61"/>
        <xdr:cNvSpPr/>
      </xdr:nvSpPr>
      <xdr:spPr>
        <a:xfrm>
          <a:off x="10436098" y="8265583"/>
          <a:ext cx="2242734" cy="1799167"/>
        </a:xfrm>
        <a:prstGeom prst="wedgeRectCallout">
          <a:avLst>
            <a:gd name="adj1" fmla="val -55737"/>
            <a:gd name="adj2" fmla="val -143552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⑥勝ち点が並んだ場合、</a:t>
          </a:r>
          <a:r>
            <a:rPr kumimoji="1" lang="ja-JP" altLang="en-US" sz="1100">
              <a:solidFill>
                <a:srgbClr val="FF0000"/>
              </a:solidFill>
            </a:rPr>
            <a:t>当該チームの勝敗を点数化</a:t>
          </a:r>
          <a:r>
            <a:rPr kumimoji="1" lang="ja-JP" altLang="en-US" sz="1100">
              <a:solidFill>
                <a:sysClr val="windowText" lastClr="000000"/>
              </a:solidFill>
            </a:rPr>
            <a:t>して入力。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■点数化の方法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勝・・・</a:t>
          </a:r>
          <a:r>
            <a:rPr kumimoji="1" lang="en-US" altLang="ja-JP" sz="1100">
              <a:solidFill>
                <a:sysClr val="windowText" lastClr="000000"/>
              </a:solidFill>
            </a:rPr>
            <a:t>10</a:t>
          </a:r>
          <a:r>
            <a:rPr kumimoji="1" lang="ja-JP" altLang="en-US" sz="1100">
              <a:solidFill>
                <a:sysClr val="windowText" lastClr="000000"/>
              </a:solidFill>
            </a:rPr>
            <a:t>点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敗・・・</a:t>
          </a:r>
          <a:r>
            <a:rPr kumimoji="1" lang="en-US" altLang="ja-JP" sz="1100">
              <a:solidFill>
                <a:sysClr val="windowText" lastClr="000000"/>
              </a:solidFill>
            </a:rPr>
            <a:t>-10</a:t>
          </a:r>
          <a:r>
            <a:rPr kumimoji="1" lang="ja-JP" altLang="en-US" sz="1100">
              <a:solidFill>
                <a:sysClr val="windowText" lastClr="000000"/>
              </a:solidFill>
            </a:rPr>
            <a:t>点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分・・・</a:t>
          </a:r>
          <a:r>
            <a:rPr kumimoji="1" lang="en-US" altLang="ja-JP" sz="1100">
              <a:solidFill>
                <a:sysClr val="windowText" lastClr="000000"/>
              </a:solidFill>
            </a:rPr>
            <a:t>5</a:t>
          </a:r>
          <a:r>
            <a:rPr kumimoji="1" lang="ja-JP" altLang="en-US" sz="1100">
              <a:solidFill>
                <a:sysClr val="windowText" lastClr="000000"/>
              </a:solidFill>
            </a:rPr>
            <a:t>点</a:t>
          </a:r>
          <a:endParaRPr kumimoji="1" lang="en-US" altLang="ja-JP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116417</xdr:colOff>
      <xdr:row>8</xdr:row>
      <xdr:rowOff>222250</xdr:rowOff>
    </xdr:from>
    <xdr:to>
      <xdr:col>16</xdr:col>
      <xdr:colOff>698502</xdr:colOff>
      <xdr:row>31</xdr:row>
      <xdr:rowOff>201083</xdr:rowOff>
    </xdr:to>
    <xdr:cxnSp macro="">
      <xdr:nvCxnSpPr>
        <xdr:cNvPr id="31" name="直線矢印コネクタ 30"/>
        <xdr:cNvCxnSpPr/>
      </xdr:nvCxnSpPr>
      <xdr:spPr>
        <a:xfrm flipH="1">
          <a:off x="4688417" y="2169583"/>
          <a:ext cx="8202085" cy="5577417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9</xdr:col>
      <xdr:colOff>105834</xdr:colOff>
      <xdr:row>6</xdr:row>
      <xdr:rowOff>207310</xdr:rowOff>
    </xdr:from>
    <xdr:to>
      <xdr:col>16</xdr:col>
      <xdr:colOff>212912</xdr:colOff>
      <xdr:row>32</xdr:row>
      <xdr:rowOff>63500</xdr:rowOff>
    </xdr:to>
    <xdr:cxnSp macro="">
      <xdr:nvCxnSpPr>
        <xdr:cNvPr id="11" name="直線矢印コネクタ 10"/>
        <xdr:cNvCxnSpPr>
          <a:stCxn id="9" idx="1"/>
        </xdr:cNvCxnSpPr>
      </xdr:nvCxnSpPr>
      <xdr:spPr>
        <a:xfrm flipH="1">
          <a:off x="6963834" y="1667810"/>
          <a:ext cx="5441078" cy="6185023"/>
        </a:xfrm>
        <a:prstGeom prst="straightConnector1">
          <a:avLst/>
        </a:prstGeom>
        <a:ln w="19050">
          <a:solidFill>
            <a:schemeClr val="tx1"/>
          </a:solidFill>
          <a:tailEnd type="triangle"/>
        </a:ln>
      </xdr:spPr>
      <xdr:style>
        <a:lnRef idx="3">
          <a:schemeClr val="dk1"/>
        </a:lnRef>
        <a:fillRef idx="0">
          <a:schemeClr val="dk1"/>
        </a:fillRef>
        <a:effectRef idx="2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16</xdr:col>
      <xdr:colOff>551264</xdr:colOff>
      <xdr:row>29</xdr:row>
      <xdr:rowOff>190502</xdr:rowOff>
    </xdr:from>
    <xdr:to>
      <xdr:col>19</xdr:col>
      <xdr:colOff>507998</xdr:colOff>
      <xdr:row>37</xdr:row>
      <xdr:rowOff>42334</xdr:rowOff>
    </xdr:to>
    <xdr:sp macro="" textlink="">
      <xdr:nvSpPr>
        <xdr:cNvPr id="28" name="四角形吹き出し 27"/>
        <xdr:cNvSpPr/>
      </xdr:nvSpPr>
      <xdr:spPr>
        <a:xfrm>
          <a:off x="12743264" y="7249585"/>
          <a:ext cx="2242734" cy="1799166"/>
        </a:xfrm>
        <a:prstGeom prst="wedgeRectCallout">
          <a:avLst>
            <a:gd name="adj1" fmla="val -160968"/>
            <a:gd name="adj2" fmla="val -90610"/>
          </a:avLst>
        </a:prstGeom>
        <a:solidFill>
          <a:schemeClr val="bg1"/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>
              <a:solidFill>
                <a:sysClr val="windowText" lastClr="000000"/>
              </a:solidFill>
            </a:rPr>
            <a:t>⑦点数化の例</a:t>
          </a:r>
          <a:endParaRPr kumimoji="1" lang="en-US" altLang="ja-JP" sz="1100">
            <a:solidFill>
              <a:sysClr val="windowText" lastClr="000000"/>
            </a:solidFill>
          </a:endParaRP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</a:rPr>
            <a:t>勝</a:t>
          </a:r>
          <a:r>
            <a:rPr kumimoji="1" lang="en-US" altLang="ja-JP" sz="1100">
              <a:solidFill>
                <a:sysClr val="windowText" lastClr="000000"/>
              </a:solidFill>
            </a:rPr>
            <a:t>0</a:t>
          </a:r>
          <a:r>
            <a:rPr kumimoji="1" lang="ja-JP" altLang="en-US" sz="1100">
              <a:solidFill>
                <a:sysClr val="windowText" lastClr="000000"/>
              </a:solidFill>
            </a:rPr>
            <a:t>敗→  </a:t>
          </a:r>
          <a:r>
            <a:rPr kumimoji="1" lang="en-US" altLang="ja-JP" sz="1100">
              <a:solidFill>
                <a:sysClr val="windowText" lastClr="000000"/>
              </a:solidFill>
            </a:rPr>
            <a:t>10+10</a:t>
          </a:r>
          <a:r>
            <a:rPr kumimoji="1" lang="ja-JP" altLang="en-US" sz="1100">
              <a:solidFill>
                <a:sysClr val="windowText" lastClr="000000"/>
              </a:solidFill>
            </a:rPr>
            <a:t>＝</a:t>
          </a:r>
          <a:r>
            <a:rPr kumimoji="1" lang="en-US" altLang="ja-JP" sz="1100">
              <a:solidFill>
                <a:sysClr val="windowText" lastClr="000000"/>
              </a:solidFill>
            </a:rPr>
            <a:t>20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勝</a:t>
          </a:r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敗→  </a:t>
          </a:r>
          <a:r>
            <a:rPr kumimoji="1" lang="en-US" altLang="ja-JP" sz="1100">
              <a:solidFill>
                <a:sysClr val="windowText" lastClr="000000"/>
              </a:solidFill>
            </a:rPr>
            <a:t>10-10</a:t>
          </a:r>
          <a:r>
            <a:rPr kumimoji="1" lang="ja-JP" altLang="en-US" sz="1100">
              <a:solidFill>
                <a:sysClr val="windowText" lastClr="000000"/>
              </a:solidFill>
            </a:rPr>
            <a:t>＝</a:t>
          </a:r>
          <a:r>
            <a:rPr kumimoji="1" lang="en-US" altLang="ja-JP" sz="1100">
              <a:solidFill>
                <a:sysClr val="windowText" lastClr="000000"/>
              </a:solidFill>
            </a:rPr>
            <a:t>0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勝</a:t>
          </a:r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分→  </a:t>
          </a:r>
          <a:r>
            <a:rPr kumimoji="1" lang="en-US" altLang="ja-JP" sz="1100">
              <a:solidFill>
                <a:sysClr val="windowText" lastClr="000000"/>
              </a:solidFill>
            </a:rPr>
            <a:t>10+5</a:t>
          </a:r>
          <a:r>
            <a:rPr kumimoji="1" lang="ja-JP" altLang="en-US" sz="1100">
              <a:solidFill>
                <a:sysClr val="windowText" lastClr="000000"/>
              </a:solidFill>
            </a:rPr>
            <a:t>＝</a:t>
          </a:r>
          <a:r>
            <a:rPr kumimoji="1" lang="en-US" altLang="ja-JP" sz="1100">
              <a:solidFill>
                <a:sysClr val="windowText" lastClr="000000"/>
              </a:solidFill>
            </a:rPr>
            <a:t>15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敗</a:t>
          </a:r>
          <a:r>
            <a:rPr kumimoji="1" lang="en-US" altLang="ja-JP" sz="1100">
              <a:solidFill>
                <a:sysClr val="windowText" lastClr="000000"/>
              </a:solidFill>
            </a:rPr>
            <a:t>1</a:t>
          </a:r>
          <a:r>
            <a:rPr kumimoji="1" lang="ja-JP" altLang="en-US" sz="1100">
              <a:solidFill>
                <a:sysClr val="windowText" lastClr="000000"/>
              </a:solidFill>
            </a:rPr>
            <a:t>分→ </a:t>
          </a:r>
          <a:r>
            <a:rPr kumimoji="1" lang="en-US" altLang="ja-JP" sz="1100">
              <a:solidFill>
                <a:sysClr val="windowText" lastClr="000000"/>
              </a:solidFill>
            </a:rPr>
            <a:t>-10+5</a:t>
          </a:r>
          <a:r>
            <a:rPr kumimoji="1" lang="ja-JP" altLang="en-US" sz="1100">
              <a:solidFill>
                <a:sysClr val="windowText" lastClr="000000"/>
              </a:solidFill>
            </a:rPr>
            <a:t>＝</a:t>
          </a:r>
          <a:r>
            <a:rPr kumimoji="1" lang="en-US" altLang="ja-JP" sz="1100">
              <a:solidFill>
                <a:sysClr val="windowText" lastClr="000000"/>
              </a:solidFill>
            </a:rPr>
            <a:t>-5</a:t>
          </a:r>
        </a:p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0</a:t>
          </a:r>
          <a:r>
            <a:rPr kumimoji="1" lang="ja-JP" altLang="en-US" sz="1100">
              <a:solidFill>
                <a:sysClr val="windowText" lastClr="000000"/>
              </a:solidFill>
            </a:rPr>
            <a:t>勝</a:t>
          </a:r>
          <a:r>
            <a:rPr kumimoji="1" lang="en-US" altLang="ja-JP" sz="1100">
              <a:solidFill>
                <a:sysClr val="windowText" lastClr="000000"/>
              </a:solidFill>
            </a:rPr>
            <a:t>2</a:t>
          </a:r>
          <a:r>
            <a:rPr kumimoji="1" lang="ja-JP" altLang="en-US" sz="1100">
              <a:solidFill>
                <a:sysClr val="windowText" lastClr="000000"/>
              </a:solidFill>
            </a:rPr>
            <a:t>敗→ </a:t>
          </a:r>
          <a:r>
            <a:rPr kumimoji="1" lang="en-US" altLang="ja-JP" sz="1100">
              <a:solidFill>
                <a:sysClr val="windowText" lastClr="000000"/>
              </a:solidFill>
            </a:rPr>
            <a:t>-10-10=-20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393700</xdr:colOff>
      <xdr:row>1</xdr:row>
      <xdr:rowOff>63500</xdr:rowOff>
    </xdr:from>
    <xdr:to>
      <xdr:col>19</xdr:col>
      <xdr:colOff>0</xdr:colOff>
      <xdr:row>2</xdr:row>
      <xdr:rowOff>101599</xdr:rowOff>
    </xdr:to>
    <xdr:sp macro="" textlink="">
      <xdr:nvSpPr>
        <xdr:cNvPr id="2" name="片側の 2 つの角を丸めた四角形 1"/>
        <xdr:cNvSpPr/>
      </xdr:nvSpPr>
      <xdr:spPr>
        <a:xfrm rot="16200000">
          <a:off x="4006850" y="-3235325"/>
          <a:ext cx="1047749" cy="8274050"/>
        </a:xfrm>
        <a:prstGeom prst="round2SameRect">
          <a:avLst>
            <a:gd name="adj1" fmla="val 16667"/>
            <a:gd name="adj2" fmla="val 3614"/>
          </a:avLst>
        </a:prstGeom>
        <a:solidFill>
          <a:srgbClr val="0070C0"/>
        </a:solidFill>
        <a:ln w="38100">
          <a:solidFill>
            <a:srgbClr val="0070C0"/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oneCellAnchor>
    <xdr:from>
      <xdr:col>1</xdr:col>
      <xdr:colOff>303529</xdr:colOff>
      <xdr:row>1</xdr:row>
      <xdr:rowOff>32325</xdr:rowOff>
    </xdr:from>
    <xdr:ext cx="7725192" cy="792525"/>
    <xdr:sp macro="" textlink="">
      <xdr:nvSpPr>
        <xdr:cNvPr id="3" name="テキスト ボックス 2"/>
        <xdr:cNvSpPr txBox="1"/>
      </xdr:nvSpPr>
      <xdr:spPr>
        <a:xfrm>
          <a:off x="713104" y="346650"/>
          <a:ext cx="7725192" cy="792525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2800" b="1" baseline="0">
              <a:solidFill>
                <a:schemeClr val="bg1"/>
              </a:solidFill>
              <a:latin typeface="+mj-ea"/>
              <a:ea typeface="+mj-ea"/>
            </a:rPr>
            <a:t>三重県Ｕ１８バスケットボールリーグ　星取表</a:t>
          </a:r>
          <a:endParaRPr kumimoji="1" lang="en-US" altLang="ja-JP" sz="2800" b="1" baseline="0">
            <a:solidFill>
              <a:schemeClr val="bg1"/>
            </a:solidFill>
            <a:latin typeface="+mj-ea"/>
            <a:ea typeface="+mj-ea"/>
          </a:endParaRPr>
        </a:p>
      </xdr:txBody>
    </xdr:sp>
    <xdr:clientData/>
  </xdr:oneCellAnchor>
  <xdr:twoCellAnchor>
    <xdr:from>
      <xdr:col>1</xdr:col>
      <xdr:colOff>384175</xdr:colOff>
      <xdr:row>1</xdr:row>
      <xdr:rowOff>739102</xdr:rowOff>
    </xdr:from>
    <xdr:to>
      <xdr:col>18</xdr:col>
      <xdr:colOff>114300</xdr:colOff>
      <xdr:row>1</xdr:row>
      <xdr:rowOff>739102</xdr:rowOff>
    </xdr:to>
    <xdr:cxnSp macro="">
      <xdr:nvCxnSpPr>
        <xdr:cNvPr id="4" name="直線コネクタ 3"/>
        <xdr:cNvCxnSpPr/>
      </xdr:nvCxnSpPr>
      <xdr:spPr>
        <a:xfrm>
          <a:off x="793750" y="1053427"/>
          <a:ext cx="7588250" cy="0"/>
        </a:xfrm>
        <a:prstGeom prst="line">
          <a:avLst/>
        </a:prstGeom>
        <a:ln w="38100">
          <a:solidFill>
            <a:schemeClr val="bg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Segoe＋メイリオ">
      <a:majorFont>
        <a:latin typeface="Segoe"/>
        <a:ea typeface="メイリオ"/>
        <a:cs typeface=""/>
      </a:majorFont>
      <a:minorFont>
        <a:latin typeface="Segoe"/>
        <a:ea typeface="メイリオ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T26"/>
  <sheetViews>
    <sheetView view="pageBreakPreview" topLeftCell="A2" zoomScale="70" zoomScaleNormal="75" zoomScaleSheetLayoutView="70" workbookViewId="0">
      <pane ySplit="2" topLeftCell="A4" activePane="bottomLeft" state="frozen"/>
      <selection activeCell="A2" sqref="A2"/>
      <selection pane="bottomLeft" activeCell="AU7" sqref="AU7"/>
    </sheetView>
  </sheetViews>
  <sheetFormatPr defaultColWidth="4.77734375" defaultRowHeight="24.95" customHeight="1" x14ac:dyDescent="0.45"/>
  <cols>
    <col min="1" max="2" width="4.77734375" style="3"/>
    <col min="3" max="4" width="10.77734375" style="3" customWidth="1"/>
    <col min="5" max="19" width="4.6640625" style="3" customWidth="1"/>
    <col min="20" max="34" width="4.6640625" style="3" hidden="1" customWidth="1"/>
    <col min="35" max="37" width="3.6640625" style="3" customWidth="1"/>
    <col min="38" max="38" width="3.5546875" style="3" bestFit="1" customWidth="1"/>
    <col min="39" max="39" width="3.5546875" style="3" customWidth="1"/>
    <col min="40" max="40" width="3.5546875" style="3" bestFit="1" customWidth="1"/>
    <col min="41" max="43" width="3.6640625" style="3" customWidth="1"/>
    <col min="44" max="44" width="3.5546875" style="24" bestFit="1" customWidth="1"/>
    <col min="45" max="45" width="12.44140625" style="3" hidden="1" customWidth="1"/>
    <col min="46" max="46" width="24.88671875" style="3" bestFit="1" customWidth="1"/>
    <col min="47" max="47" width="4.77734375" style="3"/>
    <col min="48" max="48" width="25.109375" style="3" bestFit="1" customWidth="1"/>
    <col min="49" max="16384" width="4.77734375" style="3"/>
  </cols>
  <sheetData>
    <row r="1" spans="2:46" ht="24.95" customHeight="1" thickBot="1" x14ac:dyDescent="0.5"/>
    <row r="2" spans="2:46" ht="80.099999999999994" customHeight="1" thickTop="1" thickBot="1" x14ac:dyDescent="0.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I2" s="178"/>
      <c r="AJ2" s="179"/>
      <c r="AK2" s="179"/>
      <c r="AL2" s="179"/>
      <c r="AM2" s="179"/>
      <c r="AN2" s="179"/>
      <c r="AO2" s="179"/>
      <c r="AP2" s="179"/>
      <c r="AQ2" s="180"/>
      <c r="AR2" s="25" t="s">
        <v>26</v>
      </c>
      <c r="AT2" s="55" t="s">
        <v>11</v>
      </c>
    </row>
    <row r="3" spans="2:46" ht="24.6" customHeight="1" thickTop="1" thickBot="1" x14ac:dyDescent="0.5">
      <c r="AT3" s="4"/>
    </row>
    <row r="4" spans="2:46" ht="187.5" thickBot="1" x14ac:dyDescent="0.5">
      <c r="B4" s="181" t="s">
        <v>0</v>
      </c>
      <c r="C4" s="182"/>
      <c r="D4" s="183"/>
      <c r="E4" s="184" t="str">
        <f>IFERROR(VLOOKUP($AI$2,グループ分け!$A$2:$J$33,3,FALSE),"")</f>
        <v/>
      </c>
      <c r="F4" s="185"/>
      <c r="G4" s="186"/>
      <c r="H4" s="187" t="str">
        <f>IFERROR(VLOOKUP($AI$2,グループ分け!$A$2:$J$33,4,FALSE),"")</f>
        <v/>
      </c>
      <c r="I4" s="185"/>
      <c r="J4" s="188"/>
      <c r="K4" s="184" t="str">
        <f>IFERROR(VLOOKUP($AI$2,グループ分け!$A$2:$J$33,5,FALSE),"")</f>
        <v/>
      </c>
      <c r="L4" s="185"/>
      <c r="M4" s="188"/>
      <c r="N4" s="184" t="str">
        <f>IFERROR(VLOOKUP($AI$2,グループ分け!$A$2:$J$33,6,FALSE),"")</f>
        <v/>
      </c>
      <c r="O4" s="185"/>
      <c r="P4" s="188"/>
      <c r="Q4" s="184" t="str">
        <f>IFERROR(VLOOKUP($AI$2,グループ分け!$A$2:$J$33,7,FALSE),"")</f>
        <v/>
      </c>
      <c r="R4" s="185"/>
      <c r="S4" s="188"/>
      <c r="T4" s="184" t="str">
        <f>IFERROR(VLOOKUP($AI$2,グループ分け!$A$2:$J$33,8,FALSE),"")</f>
        <v/>
      </c>
      <c r="U4" s="185"/>
      <c r="V4" s="188"/>
      <c r="W4" s="184" t="str">
        <f>IFERROR(VLOOKUP($AI$2,グループ分け!$A$2:$J$33,9,FALSE),"")</f>
        <v/>
      </c>
      <c r="X4" s="185"/>
      <c r="Y4" s="188"/>
      <c r="Z4" s="189" t="str">
        <f>IFERROR(VLOOKUP($AI$2,グループ分け!$A$2:$J$17,10,FALSE),"")</f>
        <v/>
      </c>
      <c r="AA4" s="190"/>
      <c r="AB4" s="191"/>
      <c r="AC4" s="189" t="str">
        <f>IFERROR(VLOOKUP($AI$2,グループ分け!$A$2:$J$17,11,FALSE),"")</f>
        <v/>
      </c>
      <c r="AD4" s="190"/>
      <c r="AE4" s="191"/>
      <c r="AF4" s="189" t="str">
        <f>IFERROR(VLOOKUP($AI$2,グループ分け!$A$2:$J$17,12,FALSE),"")</f>
        <v/>
      </c>
      <c r="AG4" s="190"/>
      <c r="AH4" s="191"/>
      <c r="AI4" s="46" t="s">
        <v>2</v>
      </c>
      <c r="AJ4" s="46" t="s">
        <v>3</v>
      </c>
      <c r="AK4" s="46" t="s">
        <v>4</v>
      </c>
      <c r="AL4" s="47" t="s">
        <v>8</v>
      </c>
      <c r="AM4" s="47" t="s">
        <v>27</v>
      </c>
      <c r="AN4" s="61" t="s">
        <v>25</v>
      </c>
      <c r="AO4" s="48" t="s">
        <v>6</v>
      </c>
      <c r="AP4" s="49" t="s">
        <v>5</v>
      </c>
      <c r="AQ4" s="47" t="s">
        <v>10</v>
      </c>
      <c r="AR4" s="50" t="s">
        <v>7</v>
      </c>
      <c r="AT4" s="6"/>
    </row>
    <row r="5" spans="2:46" ht="19.899999999999999" customHeight="1" thickBot="1" x14ac:dyDescent="0.5">
      <c r="B5" s="116">
        <v>1</v>
      </c>
      <c r="C5" s="172" t="str">
        <f>E4</f>
        <v/>
      </c>
      <c r="D5" s="120"/>
      <c r="E5" s="104"/>
      <c r="F5" s="104"/>
      <c r="G5" s="105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3"/>
      <c r="AA5" s="114"/>
      <c r="AB5" s="115"/>
      <c r="AC5" s="113"/>
      <c r="AD5" s="114"/>
      <c r="AE5" s="115"/>
      <c r="AF5" s="113"/>
      <c r="AG5" s="114"/>
      <c r="AH5" s="148"/>
      <c r="AI5" s="94">
        <f>COUNTIF(E6:AH6,"〇")</f>
        <v>0</v>
      </c>
      <c r="AJ5" s="97">
        <f>COUNTIF(E6:AH6,"☓")+COUNTIF(E6:AH6,"■")</f>
        <v>0</v>
      </c>
      <c r="AK5" s="78">
        <f>COUNTIF(E6:AH6,"△")</f>
        <v>0</v>
      </c>
      <c r="AL5" s="100">
        <f>COUNTIF(E6:AH6,"■")</f>
        <v>0</v>
      </c>
      <c r="AM5" s="86">
        <f>AI5*3+AK5*2+AJ5*1-AL5</f>
        <v>0</v>
      </c>
      <c r="AN5" s="89"/>
      <c r="AO5" s="75">
        <f>SUM(E7,H7,K7,N7,Q7,T7,W7,Z7,AC7,AF7)</f>
        <v>0</v>
      </c>
      <c r="AP5" s="78">
        <f>SUM(G7,J7,M7,P7,S7,V7,Y7,AB7,AE7,AH7)</f>
        <v>0</v>
      </c>
      <c r="AQ5" s="81">
        <f>AO5-AP5</f>
        <v>0</v>
      </c>
      <c r="AR5" s="84">
        <f>IFERROR(_xlfn.RANK.EQ(AS5,$AS$5:$AS$19),"")</f>
        <v>1</v>
      </c>
      <c r="AS5" s="85">
        <f>AM5*1000000+AN5*1000+AQ5+AO5*0.01</f>
        <v>0</v>
      </c>
      <c r="AT5" s="71"/>
    </row>
    <row r="6" spans="2:46" ht="23.1" customHeight="1" thickBot="1" x14ac:dyDescent="0.5">
      <c r="B6" s="117"/>
      <c r="C6" s="173"/>
      <c r="D6" s="122"/>
      <c r="E6" s="107"/>
      <c r="F6" s="107"/>
      <c r="G6" s="108"/>
      <c r="H6" s="93" t="str">
        <f>IF(H7="","",IF(H7:J7=0,"■",IF(H7=0,"■",IF(H7&gt;J7,"〇",IF(H7=J7,"△","☓")))))</f>
        <v/>
      </c>
      <c r="I6" s="93"/>
      <c r="J6" s="93"/>
      <c r="K6" s="93" t="str">
        <f t="shared" ref="K6" si="0">IF(K7="","",IF(K7:M7=0,"■",IF(K7=0,"■",IF(K7&gt;M7,"〇",IF(K7=M7,"△","☓")))))</f>
        <v/>
      </c>
      <c r="L6" s="93"/>
      <c r="M6" s="93"/>
      <c r="N6" s="93" t="str">
        <f t="shared" ref="N6" si="1">IF(N7="","",IF(N7:P7=0,"■",IF(N7=0,"■",IF(N7&gt;P7,"〇",IF(N7=P7,"△","☓")))))</f>
        <v/>
      </c>
      <c r="O6" s="93"/>
      <c r="P6" s="93"/>
      <c r="Q6" s="93" t="str">
        <f t="shared" ref="Q6" si="2">IF(Q7="","",IF(Q7:S7=0,"■",IF(Q7=0,"■",IF(Q7&gt;S7,"〇",IF(Q7=S7,"△","☓")))))</f>
        <v/>
      </c>
      <c r="R6" s="93"/>
      <c r="S6" s="93"/>
      <c r="T6" s="93" t="str">
        <f t="shared" ref="T6" si="3">IF(T7="","",IF(T7:V7=0,"■",IF(T7=0,"■",IF(T7&gt;V7,"〇",IF(T7=V7,"△","☓")))))</f>
        <v/>
      </c>
      <c r="U6" s="93"/>
      <c r="V6" s="93"/>
      <c r="W6" s="93" t="str">
        <f t="shared" ref="W6" si="4">IF(W7="","",IF(W7:Y7=0,"■",IF(W7=0,"■",IF(W7&gt;Y7,"〇",IF(W7=Y7,"△","☓")))))</f>
        <v/>
      </c>
      <c r="X6" s="93"/>
      <c r="Y6" s="93"/>
      <c r="Z6" s="149" t="str">
        <f t="shared" ref="Z6" si="5">IF(Z7:AB7="■","■",IF(Z7="■","■",IF(AB7="■","〇",IF(Z7:AB7="","",IF(Z7&gt;AB7,"〇",IF(Z7=AB7,"△","☓"))))))</f>
        <v/>
      </c>
      <c r="AA6" s="150"/>
      <c r="AB6" s="151"/>
      <c r="AC6" s="149" t="str">
        <f t="shared" ref="AC6" si="6">IF(AC7:AE7="■","■",IF(AC7="■","■",IF(AE7="■","〇",IF(AC7:AE7="","",IF(AC7&gt;AE7,"〇",IF(AC7=AE7,"△","☓"))))))</f>
        <v/>
      </c>
      <c r="AD6" s="150"/>
      <c r="AE6" s="151"/>
      <c r="AF6" s="149" t="str">
        <f t="shared" ref="AF6" si="7">IF(AF7:AH7="■","■",IF(AF7="■","■",IF(AH7="■","〇",IF(AF7:AH7="","",IF(AF7&gt;AH7,"〇",IF(AF7=AH7,"△","☓"))))))</f>
        <v/>
      </c>
      <c r="AG6" s="150"/>
      <c r="AH6" s="152"/>
      <c r="AI6" s="95"/>
      <c r="AJ6" s="98"/>
      <c r="AK6" s="79"/>
      <c r="AL6" s="101"/>
      <c r="AM6" s="87"/>
      <c r="AN6" s="90"/>
      <c r="AO6" s="76"/>
      <c r="AP6" s="79"/>
      <c r="AQ6" s="82"/>
      <c r="AR6" s="84"/>
      <c r="AS6" s="85"/>
      <c r="AT6" s="176"/>
    </row>
    <row r="7" spans="2:46" ht="23.1" customHeight="1" thickBot="1" x14ac:dyDescent="0.5">
      <c r="B7" s="118"/>
      <c r="C7" s="174"/>
      <c r="D7" s="124"/>
      <c r="E7" s="110"/>
      <c r="F7" s="110"/>
      <c r="G7" s="111"/>
      <c r="H7" s="26"/>
      <c r="I7" s="27" t="s">
        <v>1</v>
      </c>
      <c r="J7" s="26"/>
      <c r="K7" s="28"/>
      <c r="L7" s="27"/>
      <c r="M7" s="28"/>
      <c r="N7" s="28"/>
      <c r="O7" s="27" t="s">
        <v>1</v>
      </c>
      <c r="P7" s="28"/>
      <c r="Q7" s="28"/>
      <c r="R7" s="27" t="s">
        <v>1</v>
      </c>
      <c r="S7" s="28"/>
      <c r="T7" s="28"/>
      <c r="U7" s="27" t="s">
        <v>1</v>
      </c>
      <c r="V7" s="28"/>
      <c r="W7" s="28"/>
      <c r="X7" s="27" t="s">
        <v>1</v>
      </c>
      <c r="Y7" s="28"/>
      <c r="Z7" s="28"/>
      <c r="AA7" s="27" t="s">
        <v>1</v>
      </c>
      <c r="AB7" s="28"/>
      <c r="AC7" s="28"/>
      <c r="AD7" s="27" t="s">
        <v>1</v>
      </c>
      <c r="AE7" s="28"/>
      <c r="AF7" s="28"/>
      <c r="AG7" s="27" t="s">
        <v>1</v>
      </c>
      <c r="AH7" s="29"/>
      <c r="AI7" s="96"/>
      <c r="AJ7" s="99"/>
      <c r="AK7" s="80"/>
      <c r="AL7" s="102"/>
      <c r="AM7" s="88"/>
      <c r="AN7" s="91"/>
      <c r="AO7" s="77"/>
      <c r="AP7" s="80"/>
      <c r="AQ7" s="83"/>
      <c r="AR7" s="84"/>
      <c r="AS7" s="85"/>
      <c r="AT7" s="176"/>
    </row>
    <row r="8" spans="2:46" ht="19.899999999999999" customHeight="1" thickBot="1" x14ac:dyDescent="0.5">
      <c r="B8" s="135">
        <v>2</v>
      </c>
      <c r="C8" s="138" t="str">
        <f>H4</f>
        <v/>
      </c>
      <c r="D8" s="139"/>
      <c r="E8" s="146" t="str">
        <f>IF(H5=0,"",H5)</f>
        <v/>
      </c>
      <c r="F8" s="147"/>
      <c r="G8" s="147"/>
      <c r="H8" s="103"/>
      <c r="I8" s="104"/>
      <c r="J8" s="105"/>
      <c r="K8" s="158"/>
      <c r="L8" s="159"/>
      <c r="M8" s="168"/>
      <c r="N8" s="158"/>
      <c r="O8" s="159"/>
      <c r="P8" s="168"/>
      <c r="Q8" s="158"/>
      <c r="R8" s="159"/>
      <c r="S8" s="168"/>
      <c r="T8" s="158"/>
      <c r="U8" s="159"/>
      <c r="V8" s="168"/>
      <c r="W8" s="158"/>
      <c r="X8" s="159"/>
      <c r="Y8" s="168"/>
      <c r="Z8" s="158"/>
      <c r="AA8" s="159"/>
      <c r="AB8" s="168"/>
      <c r="AC8" s="158"/>
      <c r="AD8" s="159"/>
      <c r="AE8" s="168"/>
      <c r="AF8" s="158"/>
      <c r="AG8" s="159"/>
      <c r="AH8" s="160"/>
      <c r="AI8" s="135">
        <f>COUNTIF(E9:AH9,"〇")</f>
        <v>0</v>
      </c>
      <c r="AJ8" s="132">
        <f>COUNTIF(E9:AH9,"☓")+COUNTIF(E9:AH9,"■")</f>
        <v>0</v>
      </c>
      <c r="AK8" s="132">
        <f>COUNTIF(E9:AH9,"△")</f>
        <v>0</v>
      </c>
      <c r="AL8" s="161">
        <f>COUNTIF(E9:AH9,"■")</f>
        <v>0</v>
      </c>
      <c r="AM8" s="164">
        <f t="shared" ref="AM8" si="8">AI8*3+AK8*2+AJ8*1-AL8</f>
        <v>0</v>
      </c>
      <c r="AN8" s="89"/>
      <c r="AO8" s="129">
        <f>SUM(E10,H10,K10,N10,Q10,T10,W10,Z10,AC10,AF10)</f>
        <v>0</v>
      </c>
      <c r="AP8" s="132">
        <f>SUM(G10,J10,M10,P10,S10,V10,Y10,AB10,AE10,AH10)</f>
        <v>0</v>
      </c>
      <c r="AQ8" s="169">
        <f>AO8-AP8</f>
        <v>0</v>
      </c>
      <c r="AR8" s="84">
        <f>IFERROR(_xlfn.RANK.EQ(AS8,$AS$5:$AS$19),"")</f>
        <v>1</v>
      </c>
      <c r="AS8" s="85">
        <f t="shared" ref="AS8" si="9">AM8*1000000+AN8*1000+AQ8+AO8*0.01</f>
        <v>0</v>
      </c>
      <c r="AT8" s="176"/>
    </row>
    <row r="9" spans="2:46" ht="23.1" customHeight="1" thickBot="1" x14ac:dyDescent="0.5">
      <c r="B9" s="136"/>
      <c r="C9" s="140"/>
      <c r="D9" s="141"/>
      <c r="E9" s="153" t="str">
        <f>IF(E10="","",IF(E10:G10=0,"■",IF(E10=0,"■",IF(E10&gt;G10,"〇",IF(E10=G10,"△","☓")))))</f>
        <v/>
      </c>
      <c r="F9" s="153"/>
      <c r="G9" s="153"/>
      <c r="H9" s="106"/>
      <c r="I9" s="107"/>
      <c r="J9" s="108"/>
      <c r="K9" s="153" t="str">
        <f>IF(K10="","",IF(K10:M10=0,"■",IF(K10=0,"■",IF(K10&gt;M10,"〇",IF(K10=M10,"△","☓")))))</f>
        <v/>
      </c>
      <c r="L9" s="153"/>
      <c r="M9" s="153"/>
      <c r="N9" s="153" t="str">
        <f t="shared" ref="N9" si="10">IF(N10="","",IF(N10:P10=0,"■",IF(N10=0,"■",IF(N10&gt;P10,"〇",IF(N10=P10,"△","☓")))))</f>
        <v/>
      </c>
      <c r="O9" s="153"/>
      <c r="P9" s="153"/>
      <c r="Q9" s="153" t="str">
        <f t="shared" ref="Q9" si="11">IF(Q10="","",IF(Q10:S10=0,"■",IF(Q10=0,"■",IF(Q10&gt;S10,"〇",IF(Q10=S10,"△","☓")))))</f>
        <v/>
      </c>
      <c r="R9" s="153"/>
      <c r="S9" s="153"/>
      <c r="T9" s="153" t="str">
        <f t="shared" ref="T9" si="12">IF(T10="","",IF(T10:V10=0,"■",IF(T10=0,"■",IF(T10&gt;V10,"〇",IF(T10=V10,"△","☓")))))</f>
        <v/>
      </c>
      <c r="U9" s="153"/>
      <c r="V9" s="153"/>
      <c r="W9" s="153" t="str">
        <f t="shared" ref="W9" si="13">IF(W10="","",IF(W10:Y10=0,"■",IF(W10=0,"■",IF(W10&gt;Y10,"〇",IF(W10=Y10,"△","☓")))))</f>
        <v/>
      </c>
      <c r="X9" s="153"/>
      <c r="Y9" s="153"/>
      <c r="Z9" s="154" t="str">
        <f t="shared" ref="Z9" si="14">IF(Z10:AB10="■","■",IF(Z10="■","■",IF(AB10="■","〇",IF(Z10:AB10="","",IF(Z10&gt;AB10,"〇",IF(Z10=AB10,"△","☓"))))))</f>
        <v/>
      </c>
      <c r="AA9" s="155"/>
      <c r="AB9" s="156"/>
      <c r="AC9" s="154" t="str">
        <f t="shared" ref="AC9" si="15">IF(AC10:AE10="■","■",IF(AC10="■","■",IF(AE10="■","〇",IF(AC10:AE10="","",IF(AC10&gt;AE10,"〇",IF(AC10=AE10,"△","☓"))))))</f>
        <v/>
      </c>
      <c r="AD9" s="155"/>
      <c r="AE9" s="156"/>
      <c r="AF9" s="154" t="str">
        <f t="shared" ref="AF9" si="16">IF(AF10:AH10="■","■",IF(AF10="■","■",IF(AH10="■","〇",IF(AF10:AH10="","",IF(AF10&gt;AH10,"〇",IF(AF10=AH10,"△","☓"))))))</f>
        <v/>
      </c>
      <c r="AG9" s="155"/>
      <c r="AH9" s="157"/>
      <c r="AI9" s="136"/>
      <c r="AJ9" s="133"/>
      <c r="AK9" s="133"/>
      <c r="AL9" s="162"/>
      <c r="AM9" s="165"/>
      <c r="AN9" s="90"/>
      <c r="AO9" s="130"/>
      <c r="AP9" s="133"/>
      <c r="AQ9" s="170"/>
      <c r="AR9" s="84"/>
      <c r="AS9" s="85"/>
      <c r="AT9" s="176"/>
    </row>
    <row r="10" spans="2:46" ht="23.1" customHeight="1" thickBot="1" x14ac:dyDescent="0.5">
      <c r="B10" s="137"/>
      <c r="C10" s="142"/>
      <c r="D10" s="143"/>
      <c r="E10" s="30" t="str">
        <f>IF(J7="","",J7)</f>
        <v/>
      </c>
      <c r="F10" s="31" t="s">
        <v>1</v>
      </c>
      <c r="G10" s="31" t="str">
        <f>IF(H7="","",H7)</f>
        <v/>
      </c>
      <c r="H10" s="109"/>
      <c r="I10" s="110"/>
      <c r="J10" s="111"/>
      <c r="K10" s="32"/>
      <c r="L10" s="31" t="s">
        <v>9</v>
      </c>
      <c r="M10" s="32"/>
      <c r="N10" s="32"/>
      <c r="O10" s="31" t="s">
        <v>9</v>
      </c>
      <c r="P10" s="32"/>
      <c r="Q10" s="32"/>
      <c r="R10" s="31" t="s">
        <v>9</v>
      </c>
      <c r="S10" s="32"/>
      <c r="T10" s="32"/>
      <c r="U10" s="31" t="s">
        <v>9</v>
      </c>
      <c r="V10" s="32"/>
      <c r="W10" s="32"/>
      <c r="X10" s="31" t="s">
        <v>9</v>
      </c>
      <c r="Y10" s="32"/>
      <c r="Z10" s="32"/>
      <c r="AA10" s="31" t="s">
        <v>9</v>
      </c>
      <c r="AB10" s="32"/>
      <c r="AC10" s="32"/>
      <c r="AD10" s="31" t="s">
        <v>9</v>
      </c>
      <c r="AE10" s="32"/>
      <c r="AF10" s="32"/>
      <c r="AG10" s="31" t="s">
        <v>9</v>
      </c>
      <c r="AH10" s="33"/>
      <c r="AI10" s="137"/>
      <c r="AJ10" s="134"/>
      <c r="AK10" s="134"/>
      <c r="AL10" s="163"/>
      <c r="AM10" s="166"/>
      <c r="AN10" s="91"/>
      <c r="AO10" s="131"/>
      <c r="AP10" s="134"/>
      <c r="AQ10" s="171"/>
      <c r="AR10" s="84"/>
      <c r="AS10" s="85"/>
      <c r="AT10" s="176"/>
    </row>
    <row r="11" spans="2:46" ht="19.899999999999999" customHeight="1" thickBot="1" x14ac:dyDescent="0.5">
      <c r="B11" s="116">
        <v>3</v>
      </c>
      <c r="C11" s="172" t="str">
        <f>K4</f>
        <v/>
      </c>
      <c r="D11" s="120"/>
      <c r="E11" s="125" t="str">
        <f>IF(K5=0,"",K5)</f>
        <v/>
      </c>
      <c r="F11" s="126"/>
      <c r="G11" s="127"/>
      <c r="H11" s="175" t="str">
        <f>IF(K8=0,"",K8)</f>
        <v/>
      </c>
      <c r="I11" s="126"/>
      <c r="J11" s="127"/>
      <c r="K11" s="103"/>
      <c r="L11" s="104"/>
      <c r="M11" s="105"/>
      <c r="N11" s="113"/>
      <c r="O11" s="114"/>
      <c r="P11" s="115"/>
      <c r="Q11" s="113"/>
      <c r="R11" s="114"/>
      <c r="S11" s="115"/>
      <c r="T11" s="113"/>
      <c r="U11" s="114"/>
      <c r="V11" s="115"/>
      <c r="W11" s="113"/>
      <c r="X11" s="114"/>
      <c r="Y11" s="115"/>
      <c r="Z11" s="113"/>
      <c r="AA11" s="114"/>
      <c r="AB11" s="115"/>
      <c r="AC11" s="113"/>
      <c r="AD11" s="114"/>
      <c r="AE11" s="115"/>
      <c r="AF11" s="113"/>
      <c r="AG11" s="114"/>
      <c r="AH11" s="148"/>
      <c r="AI11" s="94">
        <f>COUNTIF(E12:AH12,"〇")</f>
        <v>0</v>
      </c>
      <c r="AJ11" s="97">
        <f>COUNTIF(E12:AH12,"☓")+COUNTIF(E12:AH12,"■")</f>
        <v>0</v>
      </c>
      <c r="AK11" s="78">
        <f>COUNTIF(E12:AH12,"△")</f>
        <v>0</v>
      </c>
      <c r="AL11" s="100">
        <f>COUNTIF(E12:AH12,"■")</f>
        <v>0</v>
      </c>
      <c r="AM11" s="86">
        <f t="shared" ref="AM11" si="17">AI11*3+AK11*2+AJ11*1-AL11</f>
        <v>0</v>
      </c>
      <c r="AN11" s="89"/>
      <c r="AO11" s="75">
        <f>SUM(E13,H13,K13,N13,Q13,T13,W13,Z13,AC13,AF13)</f>
        <v>0</v>
      </c>
      <c r="AP11" s="78">
        <f>SUM(G13,J13,M13,P13,S13,V13,Y13,AB13,AE13,AH13)</f>
        <v>0</v>
      </c>
      <c r="AQ11" s="81">
        <f>AO11-AP11</f>
        <v>0</v>
      </c>
      <c r="AR11" s="84">
        <f>IFERROR(_xlfn.RANK.EQ(AS11,$AS$5:$AS$19),"")</f>
        <v>1</v>
      </c>
      <c r="AS11" s="85">
        <f t="shared" ref="AS11" si="18">AM11*1000000+AN11*1000+AQ11+AO11*0.01</f>
        <v>0</v>
      </c>
      <c r="AT11" s="176"/>
    </row>
    <row r="12" spans="2:46" ht="23.1" customHeight="1" thickBot="1" x14ac:dyDescent="0.5">
      <c r="B12" s="117"/>
      <c r="C12" s="173"/>
      <c r="D12" s="122"/>
      <c r="E12" s="93" t="str">
        <f>IF(E13="","",IF(E13:G13=0,"■",IF(E13=0,"■",IF(E13&gt;G13,"〇",IF(E13=G13,"△","☓")))))</f>
        <v/>
      </c>
      <c r="F12" s="93"/>
      <c r="G12" s="93"/>
      <c r="H12" s="93" t="str">
        <f>IF(H13="","",IF(H13:J13=0,"■",IF(H13=0,"■",IF(H13&gt;J13,"〇",IF(H13=J13,"△","☓")))))</f>
        <v/>
      </c>
      <c r="I12" s="93"/>
      <c r="J12" s="93"/>
      <c r="K12" s="106"/>
      <c r="L12" s="107"/>
      <c r="M12" s="108"/>
      <c r="N12" s="93" t="str">
        <f>IF(N13="","",IF(N13:P13=0,"■",IF(N13=0,"■",IF(N13&gt;P13,"〇",IF(N13=P13,"△","☓")))))</f>
        <v/>
      </c>
      <c r="O12" s="93"/>
      <c r="P12" s="93"/>
      <c r="Q12" s="93" t="str">
        <f t="shared" ref="Q12" si="19">IF(Q13="","",IF(Q13:S13=0,"■",IF(Q13=0,"■",IF(Q13&gt;S13,"〇",IF(Q13=S13,"△","☓")))))</f>
        <v/>
      </c>
      <c r="R12" s="93"/>
      <c r="S12" s="93"/>
      <c r="T12" s="93" t="str">
        <f t="shared" ref="T12" si="20">IF(T13="","",IF(T13:V13=0,"■",IF(T13=0,"■",IF(T13&gt;V13,"〇",IF(T13=V13,"△","☓")))))</f>
        <v/>
      </c>
      <c r="U12" s="93"/>
      <c r="V12" s="93"/>
      <c r="W12" s="93" t="str">
        <f t="shared" ref="W12" si="21">IF(W13="","",IF(W13:Y13=0,"■",IF(W13=0,"■",IF(W13&gt;Y13,"〇",IF(W13=Y13,"△","☓")))))</f>
        <v/>
      </c>
      <c r="X12" s="93"/>
      <c r="Y12" s="93"/>
      <c r="Z12" s="149" t="str">
        <f t="shared" ref="Z12" si="22">IF(Z13:AB13="■","■",IF(Z13="■","■",IF(AB13="■","〇",IF(Z13:AB13="","",IF(Z13&gt;AB13,"〇",IF(Z13=AB13,"△","☓"))))))</f>
        <v/>
      </c>
      <c r="AA12" s="150"/>
      <c r="AB12" s="151"/>
      <c r="AC12" s="149" t="str">
        <f t="shared" ref="AC12" si="23">IF(AC13:AE13="■","■",IF(AC13="■","■",IF(AE13="■","〇",IF(AC13:AE13="","",IF(AC13&gt;AE13,"〇",IF(AC13=AE13,"△","☓"))))))</f>
        <v/>
      </c>
      <c r="AD12" s="150"/>
      <c r="AE12" s="151"/>
      <c r="AF12" s="149" t="str">
        <f t="shared" ref="AF12" si="24">IF(AF13:AH13="■","■",IF(AF13="■","■",IF(AH13="■","〇",IF(AF13:AH13="","",IF(AF13&gt;AH13,"〇",IF(AF13=AH13,"△","☓"))))))</f>
        <v/>
      </c>
      <c r="AG12" s="150"/>
      <c r="AH12" s="152"/>
      <c r="AI12" s="95"/>
      <c r="AJ12" s="98"/>
      <c r="AK12" s="79"/>
      <c r="AL12" s="101"/>
      <c r="AM12" s="87"/>
      <c r="AN12" s="90"/>
      <c r="AO12" s="76"/>
      <c r="AP12" s="79"/>
      <c r="AQ12" s="82"/>
      <c r="AR12" s="84"/>
      <c r="AS12" s="85"/>
      <c r="AT12" s="176"/>
    </row>
    <row r="13" spans="2:46" ht="23.1" customHeight="1" thickBot="1" x14ac:dyDescent="0.5">
      <c r="B13" s="118"/>
      <c r="C13" s="174"/>
      <c r="D13" s="124"/>
      <c r="E13" s="34" t="str">
        <f>IF(M7="","",M7)</f>
        <v/>
      </c>
      <c r="F13" s="35" t="s">
        <v>1</v>
      </c>
      <c r="G13" s="27" t="str">
        <f>IF(K7="","",K7)</f>
        <v/>
      </c>
      <c r="H13" s="27" t="str">
        <f>IF(M10="","",M10)</f>
        <v/>
      </c>
      <c r="I13" s="35" t="s">
        <v>1</v>
      </c>
      <c r="J13" s="27" t="str">
        <f>IF(K10="","",K10)</f>
        <v/>
      </c>
      <c r="K13" s="109"/>
      <c r="L13" s="110"/>
      <c r="M13" s="111"/>
      <c r="N13" s="28"/>
      <c r="O13" s="27" t="s">
        <v>9</v>
      </c>
      <c r="P13" s="28"/>
      <c r="Q13" s="28"/>
      <c r="R13" s="27" t="s">
        <v>9</v>
      </c>
      <c r="S13" s="28"/>
      <c r="T13" s="28"/>
      <c r="U13" s="27" t="s">
        <v>9</v>
      </c>
      <c r="V13" s="28"/>
      <c r="W13" s="28"/>
      <c r="X13" s="27" t="s">
        <v>9</v>
      </c>
      <c r="Y13" s="28"/>
      <c r="Z13" s="28"/>
      <c r="AA13" s="27" t="s">
        <v>9</v>
      </c>
      <c r="AB13" s="28"/>
      <c r="AC13" s="28"/>
      <c r="AD13" s="27" t="s">
        <v>9</v>
      </c>
      <c r="AE13" s="28"/>
      <c r="AF13" s="28"/>
      <c r="AG13" s="27" t="s">
        <v>9</v>
      </c>
      <c r="AH13" s="29"/>
      <c r="AI13" s="96"/>
      <c r="AJ13" s="99"/>
      <c r="AK13" s="80"/>
      <c r="AL13" s="102"/>
      <c r="AM13" s="88"/>
      <c r="AN13" s="91"/>
      <c r="AO13" s="77"/>
      <c r="AP13" s="80"/>
      <c r="AQ13" s="83"/>
      <c r="AR13" s="84"/>
      <c r="AS13" s="85"/>
      <c r="AT13" s="176"/>
    </row>
    <row r="14" spans="2:46" ht="19.899999999999999" customHeight="1" thickBot="1" x14ac:dyDescent="0.5">
      <c r="B14" s="135">
        <v>4</v>
      </c>
      <c r="C14" s="138" t="str">
        <f>N4</f>
        <v/>
      </c>
      <c r="D14" s="139"/>
      <c r="E14" s="144" t="str">
        <f>IF(N5=0,"",N5)</f>
        <v/>
      </c>
      <c r="F14" s="145"/>
      <c r="G14" s="146"/>
      <c r="H14" s="146" t="str">
        <f>IF(N8=0,"",N8)</f>
        <v/>
      </c>
      <c r="I14" s="147"/>
      <c r="J14" s="147"/>
      <c r="K14" s="146" t="str">
        <f>IF(N11=0,"",N11)</f>
        <v/>
      </c>
      <c r="L14" s="147"/>
      <c r="M14" s="147"/>
      <c r="N14" s="103"/>
      <c r="O14" s="104"/>
      <c r="P14" s="105"/>
      <c r="Q14" s="167"/>
      <c r="R14" s="167"/>
      <c r="S14" s="167"/>
      <c r="T14" s="167"/>
      <c r="U14" s="167"/>
      <c r="V14" s="167"/>
      <c r="W14" s="158"/>
      <c r="X14" s="159"/>
      <c r="Y14" s="168"/>
      <c r="Z14" s="158"/>
      <c r="AA14" s="159"/>
      <c r="AB14" s="168"/>
      <c r="AC14" s="158"/>
      <c r="AD14" s="159"/>
      <c r="AE14" s="168"/>
      <c r="AF14" s="158"/>
      <c r="AG14" s="159"/>
      <c r="AH14" s="160"/>
      <c r="AI14" s="135">
        <f>COUNTIF(E15:AH15,"〇")</f>
        <v>0</v>
      </c>
      <c r="AJ14" s="132">
        <f>COUNTIF(E15:AH15,"☓")+COUNTIF(E15:AH15,"■")</f>
        <v>0</v>
      </c>
      <c r="AK14" s="132">
        <f>COUNTIF(E15:AH15,"△")</f>
        <v>0</v>
      </c>
      <c r="AL14" s="161">
        <f>COUNTIF(E15:AH15,"■")</f>
        <v>0</v>
      </c>
      <c r="AM14" s="164">
        <f t="shared" ref="AM14" si="25">AI14*3+AK14*2+AJ14*1-AL14</f>
        <v>0</v>
      </c>
      <c r="AN14" s="89"/>
      <c r="AO14" s="129">
        <f>SUM(E16,H16,K16,N16,Q16,T16,W16,Z16,AC16,AF16)</f>
        <v>0</v>
      </c>
      <c r="AP14" s="132">
        <f>SUM(G16,J16,M16,P16,S16,V16,Y16,AB16,AE16,AH16)</f>
        <v>0</v>
      </c>
      <c r="AQ14" s="169">
        <f>AO14-AP14</f>
        <v>0</v>
      </c>
      <c r="AR14" s="84">
        <f>IFERROR(_xlfn.RANK.EQ(AS14,$AS$5:$AS$19),"")</f>
        <v>1</v>
      </c>
      <c r="AS14" s="85">
        <f t="shared" ref="AS14" si="26">AM14*1000000+AN14*1000+AQ14+AO14*0.01</f>
        <v>0</v>
      </c>
      <c r="AT14" s="176"/>
    </row>
    <row r="15" spans="2:46" ht="23.1" customHeight="1" thickBot="1" x14ac:dyDescent="0.5">
      <c r="B15" s="136"/>
      <c r="C15" s="140"/>
      <c r="D15" s="141"/>
      <c r="E15" s="153" t="str">
        <f>IF(E16="","",IF(E16:G16=0,"■",IF(E16=0,"■",IF(E16&gt;G16,"〇",IF(E16=G16,"△","☓")))))</f>
        <v/>
      </c>
      <c r="F15" s="153"/>
      <c r="G15" s="153"/>
      <c r="H15" s="153" t="str">
        <f t="shared" ref="H15" si="27">IF(H16="","",IF(H16:J16=0,"■",IF(H16=0,"■",IF(H16&gt;J16,"〇",IF(H16=J16,"△","☓")))))</f>
        <v/>
      </c>
      <c r="I15" s="153"/>
      <c r="J15" s="153"/>
      <c r="K15" s="153" t="str">
        <f t="shared" ref="K15" si="28">IF(K16="","",IF(K16:M16=0,"■",IF(K16=0,"■",IF(K16&gt;M16,"〇",IF(K16=M16,"△","☓")))))</f>
        <v/>
      </c>
      <c r="L15" s="153"/>
      <c r="M15" s="153"/>
      <c r="N15" s="106"/>
      <c r="O15" s="107"/>
      <c r="P15" s="108"/>
      <c r="Q15" s="153" t="str">
        <f t="shared" ref="Q15" si="29">IF(Q16="","",IF(Q16:S16=0,"■",IF(Q16=0,"■",IF(Q16&gt;S16,"〇",IF(Q16=S16,"△","☓")))))</f>
        <v/>
      </c>
      <c r="R15" s="153"/>
      <c r="S15" s="153"/>
      <c r="T15" s="153" t="str">
        <f t="shared" ref="T15" si="30">IF(T16="","",IF(T16:V16=0,"■",IF(T16=0,"■",IF(T16&gt;V16,"〇",IF(T16=V16,"△","☓")))))</f>
        <v/>
      </c>
      <c r="U15" s="153"/>
      <c r="V15" s="153"/>
      <c r="W15" s="153" t="str">
        <f t="shared" ref="W15" si="31">IF(W16="","",IF(W16:Y16=0,"■",IF(W16=0,"■",IF(W16&gt;Y16,"〇",IF(W16=Y16,"△","☓")))))</f>
        <v/>
      </c>
      <c r="X15" s="153"/>
      <c r="Y15" s="153"/>
      <c r="Z15" s="154" t="str">
        <f t="shared" ref="Z15" si="32">IF(Z16:AB16="■","■",IF(Z16="■","■",IF(AB16="■","〇",IF(Z16:AB16="","",IF(Z16&gt;AB16,"〇",IF(Z16=AB16,"△","☓"))))))</f>
        <v/>
      </c>
      <c r="AA15" s="155"/>
      <c r="AB15" s="156"/>
      <c r="AC15" s="154" t="str">
        <f t="shared" ref="AC15" si="33">IF(AC16:AE16="■","■",IF(AC16="■","■",IF(AE16="■","〇",IF(AC16:AE16="","",IF(AC16&gt;AE16,"〇",IF(AC16=AE16,"△","☓"))))))</f>
        <v/>
      </c>
      <c r="AD15" s="155"/>
      <c r="AE15" s="156"/>
      <c r="AF15" s="154" t="str">
        <f t="shared" ref="AF15" si="34">IF(AF16:AH16="■","■",IF(AF16="■","■",IF(AH16="■","〇",IF(AF16:AH16="","",IF(AF16&gt;AH16,"〇",IF(AF16=AH16,"△","☓"))))))</f>
        <v/>
      </c>
      <c r="AG15" s="155"/>
      <c r="AH15" s="157"/>
      <c r="AI15" s="136"/>
      <c r="AJ15" s="133"/>
      <c r="AK15" s="133"/>
      <c r="AL15" s="162"/>
      <c r="AM15" s="165"/>
      <c r="AN15" s="90"/>
      <c r="AO15" s="130"/>
      <c r="AP15" s="133"/>
      <c r="AQ15" s="170"/>
      <c r="AR15" s="84"/>
      <c r="AS15" s="85"/>
    </row>
    <row r="16" spans="2:46" ht="23.1" customHeight="1" thickBot="1" x14ac:dyDescent="0.5">
      <c r="B16" s="137"/>
      <c r="C16" s="142"/>
      <c r="D16" s="143"/>
      <c r="E16" s="30" t="str">
        <f>IF(P7="","",P7)</f>
        <v/>
      </c>
      <c r="F16" s="36" t="s">
        <v>1</v>
      </c>
      <c r="G16" s="31" t="str">
        <f>IF(N7="","",N7)</f>
        <v/>
      </c>
      <c r="H16" s="31" t="str">
        <f>IF(P10="","",P10)</f>
        <v/>
      </c>
      <c r="I16" s="36" t="s">
        <v>1</v>
      </c>
      <c r="J16" s="31" t="str">
        <f>IF(N10="","",N10)</f>
        <v/>
      </c>
      <c r="K16" s="31" t="str">
        <f>IF(P13="","",P13)</f>
        <v/>
      </c>
      <c r="L16" s="36" t="s">
        <v>1</v>
      </c>
      <c r="M16" s="31" t="str">
        <f>IF(N13="","",N13)</f>
        <v/>
      </c>
      <c r="N16" s="109"/>
      <c r="O16" s="110"/>
      <c r="P16" s="111"/>
      <c r="Q16" s="32"/>
      <c r="R16" s="31" t="s">
        <v>9</v>
      </c>
      <c r="S16" s="32"/>
      <c r="T16" s="32"/>
      <c r="U16" s="31" t="s">
        <v>9</v>
      </c>
      <c r="V16" s="32"/>
      <c r="W16" s="32"/>
      <c r="X16" s="31" t="s">
        <v>9</v>
      </c>
      <c r="Y16" s="32"/>
      <c r="Z16" s="32"/>
      <c r="AA16" s="31" t="s">
        <v>9</v>
      </c>
      <c r="AB16" s="32"/>
      <c r="AC16" s="32"/>
      <c r="AD16" s="31" t="s">
        <v>9</v>
      </c>
      <c r="AE16" s="32"/>
      <c r="AF16" s="32"/>
      <c r="AG16" s="31" t="s">
        <v>9</v>
      </c>
      <c r="AH16" s="33"/>
      <c r="AI16" s="137"/>
      <c r="AJ16" s="134"/>
      <c r="AK16" s="134"/>
      <c r="AL16" s="163"/>
      <c r="AM16" s="166"/>
      <c r="AN16" s="91"/>
      <c r="AO16" s="131"/>
      <c r="AP16" s="134"/>
      <c r="AQ16" s="171"/>
      <c r="AR16" s="84"/>
      <c r="AS16" s="85"/>
    </row>
    <row r="17" spans="2:45" ht="19.899999999999999" customHeight="1" thickBot="1" x14ac:dyDescent="0.5">
      <c r="B17" s="116">
        <v>5</v>
      </c>
      <c r="C17" s="119" t="str">
        <f>Q4</f>
        <v/>
      </c>
      <c r="D17" s="120"/>
      <c r="E17" s="125" t="str">
        <f>IF(Q5=0,"",Q5)</f>
        <v/>
      </c>
      <c r="F17" s="126"/>
      <c r="G17" s="127"/>
      <c r="H17" s="128" t="str">
        <f>IF(Q8=0,"",Q8)</f>
        <v/>
      </c>
      <c r="I17" s="128"/>
      <c r="J17" s="128"/>
      <c r="K17" s="128" t="str">
        <f>IF(Q11=0,"",Q11)</f>
        <v/>
      </c>
      <c r="L17" s="128"/>
      <c r="M17" s="128"/>
      <c r="N17" s="128" t="str">
        <f>IF(Q14=0,"",Q14)</f>
        <v/>
      </c>
      <c r="O17" s="128"/>
      <c r="P17" s="128"/>
      <c r="Q17" s="103"/>
      <c r="R17" s="104"/>
      <c r="S17" s="105"/>
      <c r="T17" s="112"/>
      <c r="U17" s="112"/>
      <c r="V17" s="112"/>
      <c r="W17" s="112"/>
      <c r="X17" s="112"/>
      <c r="Y17" s="112"/>
      <c r="Z17" s="113"/>
      <c r="AA17" s="114"/>
      <c r="AB17" s="115"/>
      <c r="AC17" s="113"/>
      <c r="AD17" s="114"/>
      <c r="AE17" s="115"/>
      <c r="AF17" s="113"/>
      <c r="AG17" s="114"/>
      <c r="AH17" s="148"/>
      <c r="AI17" s="94">
        <f>COUNTIF(E18:AH18,"〇")</f>
        <v>0</v>
      </c>
      <c r="AJ17" s="97">
        <f>COUNTIF(E18:AH18,"☓")+COUNTIF(E18:AH18,"■")</f>
        <v>0</v>
      </c>
      <c r="AK17" s="78">
        <f>COUNTIF(E18:AH18,"△")</f>
        <v>0</v>
      </c>
      <c r="AL17" s="100">
        <f>COUNTIF(E18:AH18,"■")</f>
        <v>0</v>
      </c>
      <c r="AM17" s="86">
        <f t="shared" ref="AM17" si="35">AI17*3+AK17*2+AJ17*1-AL17</f>
        <v>0</v>
      </c>
      <c r="AN17" s="89"/>
      <c r="AO17" s="75">
        <f>SUM(E19,H19,K19,N19,Q19,T19,W19,Z19,AC19,AF19)</f>
        <v>0</v>
      </c>
      <c r="AP17" s="78">
        <f>SUM(G19,J19,M19,P19,S19,V19,Y19,AB19,AE19,AH19)</f>
        <v>0</v>
      </c>
      <c r="AQ17" s="81">
        <f>AO17-AP17</f>
        <v>0</v>
      </c>
      <c r="AR17" s="84">
        <f>IFERROR(_xlfn.RANK.EQ(AS17,$AS$5:$AS$19),"")</f>
        <v>1</v>
      </c>
      <c r="AS17" s="85">
        <f t="shared" ref="AS17" si="36">AM17*1000000+AN17*1000+AQ17+AO17*0.01</f>
        <v>0</v>
      </c>
    </row>
    <row r="18" spans="2:45" ht="23.1" customHeight="1" thickBot="1" x14ac:dyDescent="0.5">
      <c r="B18" s="117"/>
      <c r="C18" s="121"/>
      <c r="D18" s="122"/>
      <c r="E18" s="93" t="str">
        <f>IF(E19="","",IF(E19:G19=0,"■",IF(E19=0,"■",IF(E19&gt;G19,"〇",IF(E19=G19,"△","☓")))))</f>
        <v/>
      </c>
      <c r="F18" s="93"/>
      <c r="G18" s="93"/>
      <c r="H18" s="93" t="str">
        <f t="shared" ref="H18" si="37">IF(H19="","",IF(H19:J19=0,"■",IF(H19=0,"■",IF(H19&gt;J19,"〇",IF(H19=J19,"△","☓")))))</f>
        <v/>
      </c>
      <c r="I18" s="93"/>
      <c r="J18" s="93"/>
      <c r="K18" s="93" t="str">
        <f t="shared" ref="K18" si="38">IF(K19="","",IF(K19:M19=0,"■",IF(K19=0,"■",IF(K19&gt;M19,"〇",IF(K19=M19,"△","☓")))))</f>
        <v/>
      </c>
      <c r="L18" s="93"/>
      <c r="M18" s="93"/>
      <c r="N18" s="93" t="str">
        <f t="shared" ref="N18" si="39">IF(N19="","",IF(N19:P19=0,"■",IF(N19=0,"■",IF(N19&gt;P19,"〇",IF(N19=P19,"△","☓")))))</f>
        <v/>
      </c>
      <c r="O18" s="93"/>
      <c r="P18" s="93"/>
      <c r="Q18" s="106"/>
      <c r="R18" s="107"/>
      <c r="S18" s="108"/>
      <c r="T18" s="93" t="str">
        <f t="shared" ref="T18" si="40">IF(T19="","",IF(T19:V19=0,"■",IF(T19=0,"■",IF(T19&gt;V19,"〇",IF(T19=V19,"△","☓")))))</f>
        <v/>
      </c>
      <c r="U18" s="93"/>
      <c r="V18" s="93"/>
      <c r="W18" s="93" t="str">
        <f t="shared" ref="W18" si="41">IF(W19="","",IF(W19:Y19=0,"■",IF(W19=0,"■",IF(W19&gt;Y19,"〇",IF(W19=Y19,"△","☓")))))</f>
        <v/>
      </c>
      <c r="X18" s="93"/>
      <c r="Y18" s="93"/>
      <c r="Z18" s="149" t="str">
        <f t="shared" ref="Z18" si="42">IF(Z19:AB19="■","■",IF(Z19="■","■",IF(AB19="■","〇",IF(Z19:AB19="","",IF(Z19&gt;AB19,"〇",IF(Z19=AB19,"△","☓"))))))</f>
        <v/>
      </c>
      <c r="AA18" s="150"/>
      <c r="AB18" s="151"/>
      <c r="AC18" s="149" t="str">
        <f t="shared" ref="AC18" si="43">IF(AC19:AE19="■","■",IF(AC19="■","■",IF(AE19="■","〇",IF(AC19:AE19="","",IF(AC19&gt;AE19,"〇",IF(AC19=AE19,"△","☓"))))))</f>
        <v/>
      </c>
      <c r="AD18" s="150"/>
      <c r="AE18" s="151"/>
      <c r="AF18" s="149" t="str">
        <f t="shared" ref="AF18" si="44">IF(AF19:AH19="■","■",IF(AF19="■","■",IF(AH19="■","〇",IF(AF19:AH19="","",IF(AF19&gt;AH19,"〇",IF(AF19=AH19,"△","☓"))))))</f>
        <v/>
      </c>
      <c r="AG18" s="150"/>
      <c r="AH18" s="152"/>
      <c r="AI18" s="95"/>
      <c r="AJ18" s="98"/>
      <c r="AK18" s="79"/>
      <c r="AL18" s="101"/>
      <c r="AM18" s="87"/>
      <c r="AN18" s="90"/>
      <c r="AO18" s="76"/>
      <c r="AP18" s="79"/>
      <c r="AQ18" s="82"/>
      <c r="AR18" s="84"/>
      <c r="AS18" s="85"/>
    </row>
    <row r="19" spans="2:45" ht="23.1" customHeight="1" thickBot="1" x14ac:dyDescent="0.5">
      <c r="B19" s="118"/>
      <c r="C19" s="123"/>
      <c r="D19" s="124"/>
      <c r="E19" s="37" t="str">
        <f>IF(S7="","",S7)</f>
        <v/>
      </c>
      <c r="F19" s="38" t="s">
        <v>1</v>
      </c>
      <c r="G19" s="39" t="str">
        <f>IF(Q7="","",Q7)</f>
        <v/>
      </c>
      <c r="H19" s="40" t="str">
        <f>IF(S10="","",S10)</f>
        <v/>
      </c>
      <c r="I19" s="38" t="s">
        <v>1</v>
      </c>
      <c r="J19" s="40" t="str">
        <f>IF(Q10="","",Q10)</f>
        <v/>
      </c>
      <c r="K19" s="40" t="str">
        <f>IF(S13="","",S13)</f>
        <v/>
      </c>
      <c r="L19" s="38" t="s">
        <v>1</v>
      </c>
      <c r="M19" s="40" t="str">
        <f>IF(Q13="","",Q13)</f>
        <v/>
      </c>
      <c r="N19" s="40" t="str">
        <f>IF(S16="","",S16)</f>
        <v/>
      </c>
      <c r="O19" s="38" t="s">
        <v>1</v>
      </c>
      <c r="P19" s="40" t="str">
        <f>IF(Q16="","",Q16)</f>
        <v/>
      </c>
      <c r="Q19" s="109"/>
      <c r="R19" s="110"/>
      <c r="S19" s="111"/>
      <c r="T19" s="28"/>
      <c r="U19" s="27" t="s">
        <v>9</v>
      </c>
      <c r="V19" s="28"/>
      <c r="W19" s="28"/>
      <c r="X19" s="27" t="s">
        <v>9</v>
      </c>
      <c r="Y19" s="28"/>
      <c r="Z19" s="28"/>
      <c r="AA19" s="27" t="s">
        <v>9</v>
      </c>
      <c r="AB19" s="28"/>
      <c r="AC19" s="28"/>
      <c r="AD19" s="27" t="s">
        <v>9</v>
      </c>
      <c r="AE19" s="28"/>
      <c r="AF19" s="28"/>
      <c r="AG19" s="27" t="s">
        <v>9</v>
      </c>
      <c r="AH19" s="29"/>
      <c r="AI19" s="96"/>
      <c r="AJ19" s="99"/>
      <c r="AK19" s="80"/>
      <c r="AL19" s="102"/>
      <c r="AM19" s="88"/>
      <c r="AN19" s="91"/>
      <c r="AO19" s="77"/>
      <c r="AP19" s="80"/>
      <c r="AQ19" s="83"/>
      <c r="AR19" s="84"/>
      <c r="AS19" s="85"/>
    </row>
    <row r="20" spans="2:45" ht="24.95" customHeight="1" x14ac:dyDescent="0.45">
      <c r="N20" s="5"/>
      <c r="O20" s="5"/>
      <c r="P20" s="5"/>
      <c r="Q20" s="5"/>
      <c r="R20" s="5"/>
      <c r="S20" s="5"/>
      <c r="AJ20" s="65"/>
      <c r="AK20" s="65"/>
      <c r="AL20" s="65"/>
      <c r="AM20" s="65"/>
      <c r="AN20" s="66" t="s">
        <v>28</v>
      </c>
      <c r="AO20" s="65"/>
      <c r="AP20" s="65"/>
      <c r="AQ20" s="65"/>
      <c r="AR20" s="67"/>
      <c r="AS20" s="71"/>
    </row>
    <row r="21" spans="2:45" ht="24.95" customHeight="1" x14ac:dyDescent="0.45">
      <c r="AJ21" s="72" t="s">
        <v>31</v>
      </c>
      <c r="AK21" s="73"/>
      <c r="AL21" s="73"/>
      <c r="AM21" s="73"/>
      <c r="AN21" s="73"/>
      <c r="AO21" s="73"/>
      <c r="AP21" s="73"/>
      <c r="AQ21" s="73"/>
      <c r="AR21" s="74"/>
      <c r="AS21" s="71"/>
    </row>
    <row r="22" spans="2:45" ht="24.95" customHeight="1" x14ac:dyDescent="0.45">
      <c r="AI22" s="177" t="s">
        <v>33</v>
      </c>
      <c r="AJ22" s="92" t="s">
        <v>32</v>
      </c>
      <c r="AK22" s="92"/>
      <c r="AL22" s="92"/>
      <c r="AM22" s="92"/>
      <c r="AN22" s="92"/>
      <c r="AO22" s="92"/>
      <c r="AP22" s="92"/>
      <c r="AQ22" s="92"/>
      <c r="AR22" s="92"/>
      <c r="AS22" s="71"/>
    </row>
    <row r="23" spans="2:45" ht="24.95" customHeight="1" x14ac:dyDescent="0.45">
      <c r="AI23" s="177"/>
      <c r="AJ23" s="92"/>
      <c r="AK23" s="92"/>
      <c r="AL23" s="92"/>
      <c r="AM23" s="92"/>
      <c r="AN23" s="92"/>
      <c r="AO23" s="92"/>
      <c r="AP23" s="92"/>
      <c r="AQ23" s="92"/>
      <c r="AR23" s="92"/>
      <c r="AS23" s="71"/>
    </row>
    <row r="24" spans="2:45" ht="24.95" customHeight="1" x14ac:dyDescent="0.45">
      <c r="AI24" s="177"/>
      <c r="AJ24" s="92"/>
      <c r="AK24" s="92"/>
      <c r="AL24" s="92"/>
      <c r="AM24" s="92"/>
      <c r="AN24" s="92"/>
      <c r="AO24" s="92"/>
      <c r="AP24" s="92"/>
      <c r="AQ24" s="92"/>
      <c r="AR24" s="92"/>
      <c r="AS24" s="71"/>
    </row>
    <row r="25" spans="2:45" ht="24.95" customHeight="1" x14ac:dyDescent="0.45">
      <c r="AI25" s="177"/>
      <c r="AJ25" s="92"/>
      <c r="AK25" s="92"/>
      <c r="AL25" s="92"/>
      <c r="AM25" s="92"/>
      <c r="AN25" s="92"/>
      <c r="AO25" s="92"/>
      <c r="AP25" s="92"/>
      <c r="AQ25" s="92"/>
      <c r="AR25" s="92"/>
      <c r="AS25" s="71"/>
    </row>
    <row r="26" spans="2:45" ht="24.95" customHeight="1" x14ac:dyDescent="0.45">
      <c r="AS26" s="63"/>
    </row>
  </sheetData>
  <sheetProtection sheet="1" objects="1" scenarios="1"/>
  <mergeCells count="178">
    <mergeCell ref="AI22:AI25"/>
    <mergeCell ref="AI2:AQ2"/>
    <mergeCell ref="B4:D4"/>
    <mergeCell ref="E4:G4"/>
    <mergeCell ref="H4:J4"/>
    <mergeCell ref="K4:M4"/>
    <mergeCell ref="N4:P4"/>
    <mergeCell ref="Q4:S4"/>
    <mergeCell ref="T4:V4"/>
    <mergeCell ref="W4:Y4"/>
    <mergeCell ref="Z4:AB4"/>
    <mergeCell ref="AF6:AH6"/>
    <mergeCell ref="AC4:AE4"/>
    <mergeCell ref="AF4:AH4"/>
    <mergeCell ref="B5:B7"/>
    <mergeCell ref="C5:D7"/>
    <mergeCell ref="E5:G7"/>
    <mergeCell ref="H5:J5"/>
    <mergeCell ref="K5:M5"/>
    <mergeCell ref="N5:P5"/>
    <mergeCell ref="Q5:S5"/>
    <mergeCell ref="T5:V5"/>
    <mergeCell ref="AQ5:AQ7"/>
    <mergeCell ref="AP8:AP10"/>
    <mergeCell ref="AR5:AR7"/>
    <mergeCell ref="AS5:AS7"/>
    <mergeCell ref="AT5:AT14"/>
    <mergeCell ref="H6:J6"/>
    <mergeCell ref="K6:M6"/>
    <mergeCell ref="N6:P6"/>
    <mergeCell ref="Q6:S6"/>
    <mergeCell ref="T6:V6"/>
    <mergeCell ref="W6:Y6"/>
    <mergeCell ref="AK5:AK7"/>
    <mergeCell ref="AL5:AL7"/>
    <mergeCell ref="AM5:AM7"/>
    <mergeCell ref="AN5:AN7"/>
    <mergeCell ref="AO5:AO7"/>
    <mergeCell ref="AP5:AP7"/>
    <mergeCell ref="W5:Y5"/>
    <mergeCell ref="Z5:AB5"/>
    <mergeCell ref="AC5:AE5"/>
    <mergeCell ref="AF5:AH5"/>
    <mergeCell ref="AI5:AI7"/>
    <mergeCell ref="AJ5:AJ7"/>
    <mergeCell ref="Z6:AB6"/>
    <mergeCell ref="AC6:AE6"/>
    <mergeCell ref="AO8:AO10"/>
    <mergeCell ref="AQ8:AQ10"/>
    <mergeCell ref="AR8:AR10"/>
    <mergeCell ref="AS8:AS10"/>
    <mergeCell ref="E9:G9"/>
    <mergeCell ref="K9:M9"/>
    <mergeCell ref="N9:P9"/>
    <mergeCell ref="Q9:S9"/>
    <mergeCell ref="T9:V9"/>
    <mergeCell ref="AI8:AI10"/>
    <mergeCell ref="AJ8:AJ10"/>
    <mergeCell ref="AK8:AK10"/>
    <mergeCell ref="AL8:AL10"/>
    <mergeCell ref="AM8:AM10"/>
    <mergeCell ref="AN8:AN10"/>
    <mergeCell ref="Q8:S8"/>
    <mergeCell ref="T8:V8"/>
    <mergeCell ref="W8:Y8"/>
    <mergeCell ref="Z8:AB8"/>
    <mergeCell ref="AC8:AE8"/>
    <mergeCell ref="AF8:AH8"/>
    <mergeCell ref="E8:G8"/>
    <mergeCell ref="H8:J10"/>
    <mergeCell ref="W9:Y9"/>
    <mergeCell ref="Z9:AB9"/>
    <mergeCell ref="AC9:AE9"/>
    <mergeCell ref="AF9:AH9"/>
    <mergeCell ref="B11:B13"/>
    <mergeCell ref="C11:D13"/>
    <mergeCell ref="E11:G11"/>
    <mergeCell ref="H11:J11"/>
    <mergeCell ref="K11:M13"/>
    <mergeCell ref="N11:P11"/>
    <mergeCell ref="B8:B10"/>
    <mergeCell ref="C8:D10"/>
    <mergeCell ref="K8:M8"/>
    <mergeCell ref="N8:P8"/>
    <mergeCell ref="AC12:AE12"/>
    <mergeCell ref="AF12:AH12"/>
    <mergeCell ref="AO11:AO13"/>
    <mergeCell ref="AP11:AP13"/>
    <mergeCell ref="AQ11:AQ13"/>
    <mergeCell ref="AR11:AR13"/>
    <mergeCell ref="AS11:AS13"/>
    <mergeCell ref="E12:G12"/>
    <mergeCell ref="H12:J12"/>
    <mergeCell ref="N12:P12"/>
    <mergeCell ref="Q12:S12"/>
    <mergeCell ref="T12:V12"/>
    <mergeCell ref="AI11:AI13"/>
    <mergeCell ref="AJ11:AJ13"/>
    <mergeCell ref="AK11:AK13"/>
    <mergeCell ref="AL11:AL13"/>
    <mergeCell ref="AM11:AM13"/>
    <mergeCell ref="AN11:AN13"/>
    <mergeCell ref="Q11:S11"/>
    <mergeCell ref="T11:V11"/>
    <mergeCell ref="W11:Y11"/>
    <mergeCell ref="Z11:AB11"/>
    <mergeCell ref="AC11:AE11"/>
    <mergeCell ref="AF11:AH11"/>
    <mergeCell ref="W12:Y12"/>
    <mergeCell ref="Z12:AB12"/>
    <mergeCell ref="AR14:AR16"/>
    <mergeCell ref="AS14:AS16"/>
    <mergeCell ref="E15:G15"/>
    <mergeCell ref="H15:J15"/>
    <mergeCell ref="K15:M15"/>
    <mergeCell ref="Q15:S15"/>
    <mergeCell ref="T15:V15"/>
    <mergeCell ref="AI14:AI16"/>
    <mergeCell ref="AJ14:AJ16"/>
    <mergeCell ref="AK14:AK16"/>
    <mergeCell ref="AL14:AL16"/>
    <mergeCell ref="AM14:AM16"/>
    <mergeCell ref="AN14:AN16"/>
    <mergeCell ref="Q14:S14"/>
    <mergeCell ref="T14:V14"/>
    <mergeCell ref="W14:Y14"/>
    <mergeCell ref="Z14:AB14"/>
    <mergeCell ref="AC14:AE14"/>
    <mergeCell ref="AQ14:AQ16"/>
    <mergeCell ref="B17:B19"/>
    <mergeCell ref="C17:D19"/>
    <mergeCell ref="E17:G17"/>
    <mergeCell ref="H17:J17"/>
    <mergeCell ref="K17:M17"/>
    <mergeCell ref="N17:P17"/>
    <mergeCell ref="AO14:AO16"/>
    <mergeCell ref="AP14:AP16"/>
    <mergeCell ref="B14:B16"/>
    <mergeCell ref="C14:D16"/>
    <mergeCell ref="E14:G14"/>
    <mergeCell ref="H14:J14"/>
    <mergeCell ref="K14:M14"/>
    <mergeCell ref="N14:P16"/>
    <mergeCell ref="AF17:AH17"/>
    <mergeCell ref="W18:Y18"/>
    <mergeCell ref="Z18:AB18"/>
    <mergeCell ref="AC18:AE18"/>
    <mergeCell ref="AF18:AH18"/>
    <mergeCell ref="W15:Y15"/>
    <mergeCell ref="Z15:AB15"/>
    <mergeCell ref="AC15:AE15"/>
    <mergeCell ref="AF15:AH15"/>
    <mergeCell ref="AF14:AH14"/>
    <mergeCell ref="E18:G18"/>
    <mergeCell ref="H18:J18"/>
    <mergeCell ref="K18:M18"/>
    <mergeCell ref="N18:P18"/>
    <mergeCell ref="T18:V18"/>
    <mergeCell ref="AI17:AI19"/>
    <mergeCell ref="AJ17:AJ19"/>
    <mergeCell ref="AK17:AK19"/>
    <mergeCell ref="AL17:AL19"/>
    <mergeCell ref="Q17:S19"/>
    <mergeCell ref="T17:V17"/>
    <mergeCell ref="W17:Y17"/>
    <mergeCell ref="Z17:AB17"/>
    <mergeCell ref="AC17:AE17"/>
    <mergeCell ref="AS20:AS22"/>
    <mergeCell ref="AS23:AS25"/>
    <mergeCell ref="AJ21:AR21"/>
    <mergeCell ref="AO17:AO19"/>
    <mergeCell ref="AP17:AP19"/>
    <mergeCell ref="AQ17:AQ19"/>
    <mergeCell ref="AR17:AR19"/>
    <mergeCell ref="AS17:AS19"/>
    <mergeCell ref="AM17:AM19"/>
    <mergeCell ref="AN17:AN19"/>
    <mergeCell ref="AJ22:AR25"/>
  </mergeCells>
  <phoneticPr fontId="1"/>
  <conditionalFormatting sqref="AR5 AR8 AR11 AR14 AR17">
    <cfRule type="cellIs" dxfId="7" priority="1" operator="equal">
      <formula>2</formula>
    </cfRule>
    <cfRule type="cellIs" dxfId="6" priority="2" operator="equal">
      <formula>1</formula>
    </cfRule>
  </conditionalFormatting>
  <pageMargins left="0.23622047244094491" right="0.23622047244094491" top="0.35433070866141736" bottom="0.35433070866141736" header="0.31496062992125984" footer="0.31496062992125984"/>
  <pageSetup paperSize="9" scale="81" orientation="landscape" horizontalDpi="300" verticalDpi="300" r:id="rId1"/>
  <rowBreaks count="1" manualBreakCount="1">
    <brk id="4" max="43" man="1"/>
  </rowBreaks>
  <colBreaks count="1" manualBreakCount="1">
    <brk id="1" max="20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グループ分け!$A$2:$A$17</xm:f>
          </x14:formula1>
          <xm:sqref>AI2:AQ2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T28"/>
  <sheetViews>
    <sheetView tabSelected="1" view="pageBreakPreview" topLeftCell="A2" zoomScale="70" zoomScaleNormal="75" zoomScaleSheetLayoutView="70" workbookViewId="0">
      <pane ySplit="2" topLeftCell="A4" activePane="bottomLeft" state="frozen"/>
      <selection activeCell="A2" sqref="A2"/>
      <selection pane="bottomLeft" activeCell="E4" sqref="E4:G4"/>
    </sheetView>
  </sheetViews>
  <sheetFormatPr defaultColWidth="4.77734375" defaultRowHeight="24.95" customHeight="1" x14ac:dyDescent="0.45"/>
  <cols>
    <col min="1" max="2" width="4.77734375" style="3"/>
    <col min="3" max="4" width="10.77734375" style="3" customWidth="1"/>
    <col min="5" max="22" width="4.6640625" style="3" customWidth="1"/>
    <col min="23" max="34" width="4.6640625" style="3" hidden="1" customWidth="1"/>
    <col min="35" max="37" width="3.6640625" style="3" customWidth="1"/>
    <col min="38" max="38" width="3.5546875" style="3" bestFit="1" customWidth="1"/>
    <col min="39" max="39" width="3.5546875" style="3" customWidth="1"/>
    <col min="40" max="40" width="3.5546875" style="3" bestFit="1" customWidth="1"/>
    <col min="41" max="43" width="3.6640625" style="3" customWidth="1"/>
    <col min="44" max="44" width="3.5546875" style="24" bestFit="1" customWidth="1"/>
    <col min="45" max="45" width="12.44140625" style="3" hidden="1" customWidth="1"/>
    <col min="46" max="46" width="24.88671875" style="3" bestFit="1" customWidth="1"/>
    <col min="47" max="47" width="4.77734375" style="3"/>
    <col min="48" max="48" width="25.109375" style="3" bestFit="1" customWidth="1"/>
    <col min="49" max="16384" width="4.77734375" style="3"/>
  </cols>
  <sheetData>
    <row r="1" spans="2:46" ht="24.95" customHeight="1" thickBot="1" x14ac:dyDescent="0.5"/>
    <row r="2" spans="2:46" ht="80.099999999999994" customHeight="1" thickTop="1" thickBot="1" x14ac:dyDescent="0.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I2" s="178"/>
      <c r="AJ2" s="179"/>
      <c r="AK2" s="179"/>
      <c r="AL2" s="179"/>
      <c r="AM2" s="179"/>
      <c r="AN2" s="179"/>
      <c r="AO2" s="179"/>
      <c r="AP2" s="179"/>
      <c r="AQ2" s="180"/>
      <c r="AR2" s="25" t="s">
        <v>26</v>
      </c>
      <c r="AT2" s="55" t="s">
        <v>11</v>
      </c>
    </row>
    <row r="3" spans="2:46" ht="24.6" customHeight="1" thickTop="1" thickBot="1" x14ac:dyDescent="0.5">
      <c r="AT3" s="4"/>
    </row>
    <row r="4" spans="2:46" ht="187.5" thickBot="1" x14ac:dyDescent="0.5">
      <c r="B4" s="181" t="s">
        <v>0</v>
      </c>
      <c r="C4" s="182"/>
      <c r="D4" s="183"/>
      <c r="E4" s="184" t="str">
        <f>IFERROR(VLOOKUP($AI$2,グループ分け!$A$2:$J$33,3,FALSE),"")</f>
        <v/>
      </c>
      <c r="F4" s="185"/>
      <c r="G4" s="186"/>
      <c r="H4" s="187" t="str">
        <f>IFERROR(VLOOKUP($AI$2,グループ分け!$A$2:$J$33,4,FALSE),"")</f>
        <v/>
      </c>
      <c r="I4" s="185"/>
      <c r="J4" s="188"/>
      <c r="K4" s="184" t="str">
        <f>IFERROR(VLOOKUP($AI$2,グループ分け!$A$2:$J$33,5,FALSE),"")</f>
        <v/>
      </c>
      <c r="L4" s="185"/>
      <c r="M4" s="188"/>
      <c r="N4" s="184" t="str">
        <f>IFERROR(VLOOKUP($AI$2,グループ分け!$A$2:$J$33,6,FALSE),"")</f>
        <v/>
      </c>
      <c r="O4" s="185"/>
      <c r="P4" s="188"/>
      <c r="Q4" s="184" t="str">
        <f>IFERROR(VLOOKUP($AI$2,グループ分け!$A$2:$J$33,7,FALSE),"")</f>
        <v/>
      </c>
      <c r="R4" s="185"/>
      <c r="S4" s="188"/>
      <c r="T4" s="184" t="str">
        <f>IFERROR(VLOOKUP($AI$2,グループ分け!$A$2:$J$33,8,FALSE),"")</f>
        <v/>
      </c>
      <c r="U4" s="185"/>
      <c r="V4" s="188"/>
      <c r="W4" s="193" t="str">
        <f>IFERROR(VLOOKUP($AI$2,グループ分け!$A$2:$J$33,9,FALSE),"")</f>
        <v/>
      </c>
      <c r="X4" s="194"/>
      <c r="Y4" s="195"/>
      <c r="Z4" s="189" t="str">
        <f>IFERROR(VLOOKUP($AI$2,グループ分け!$A$2:$J$17,10,FALSE),"")</f>
        <v/>
      </c>
      <c r="AA4" s="190"/>
      <c r="AB4" s="191"/>
      <c r="AC4" s="189" t="str">
        <f>IFERROR(VLOOKUP($AI$2,グループ分け!$A$2:$J$17,11,FALSE),"")</f>
        <v/>
      </c>
      <c r="AD4" s="190"/>
      <c r="AE4" s="191"/>
      <c r="AF4" s="189" t="str">
        <f>IFERROR(VLOOKUP($AI$2,グループ分け!$A$2:$J$17,12,FALSE),"")</f>
        <v/>
      </c>
      <c r="AG4" s="190"/>
      <c r="AH4" s="191"/>
      <c r="AI4" s="46" t="s">
        <v>2</v>
      </c>
      <c r="AJ4" s="46" t="s">
        <v>3</v>
      </c>
      <c r="AK4" s="46" t="s">
        <v>4</v>
      </c>
      <c r="AL4" s="47" t="s">
        <v>8</v>
      </c>
      <c r="AM4" s="47" t="s">
        <v>27</v>
      </c>
      <c r="AN4" s="61" t="s">
        <v>25</v>
      </c>
      <c r="AO4" s="48" t="s">
        <v>6</v>
      </c>
      <c r="AP4" s="49" t="s">
        <v>5</v>
      </c>
      <c r="AQ4" s="47" t="s">
        <v>10</v>
      </c>
      <c r="AR4" s="50" t="s">
        <v>7</v>
      </c>
      <c r="AT4" s="6"/>
    </row>
    <row r="5" spans="2:46" ht="19.899999999999999" customHeight="1" thickBot="1" x14ac:dyDescent="0.5">
      <c r="B5" s="116">
        <v>1</v>
      </c>
      <c r="C5" s="172" t="str">
        <f>E4</f>
        <v/>
      </c>
      <c r="D5" s="120"/>
      <c r="E5" s="104"/>
      <c r="F5" s="104"/>
      <c r="G5" s="105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3"/>
      <c r="X5" s="114"/>
      <c r="Y5" s="115"/>
      <c r="Z5" s="113"/>
      <c r="AA5" s="114"/>
      <c r="AB5" s="115"/>
      <c r="AC5" s="113"/>
      <c r="AD5" s="114"/>
      <c r="AE5" s="115"/>
      <c r="AF5" s="113"/>
      <c r="AG5" s="114"/>
      <c r="AH5" s="148"/>
      <c r="AI5" s="94">
        <f>COUNTIF(E6:AH6,"〇")</f>
        <v>0</v>
      </c>
      <c r="AJ5" s="97">
        <f>COUNTIF(E6:AH6,"☓")+COUNTIF(E6:AH6,"■")</f>
        <v>0</v>
      </c>
      <c r="AK5" s="78">
        <f>COUNTIF(E6:AH6,"△")</f>
        <v>0</v>
      </c>
      <c r="AL5" s="100">
        <f>COUNTIF(E6:AH6,"■")</f>
        <v>0</v>
      </c>
      <c r="AM5" s="86">
        <f>AI5*3+AK5*2+AJ5*1-AL5</f>
        <v>0</v>
      </c>
      <c r="AN5" s="89"/>
      <c r="AO5" s="75">
        <f>SUM(E7,H7,K7,N7,Q7,T7,W7,Z7,AC7,AF7)</f>
        <v>0</v>
      </c>
      <c r="AP5" s="78">
        <f>SUM(G7,J7,M7,P7,S7,V7,Y7,AB7,AE7,AH7)</f>
        <v>0</v>
      </c>
      <c r="AQ5" s="81">
        <f>AO5-AP5</f>
        <v>0</v>
      </c>
      <c r="AR5" s="84">
        <f>IFERROR(_xlfn.RANK.EQ(AS5,$AS$5:$AS$22),"")</f>
        <v>1</v>
      </c>
      <c r="AS5" s="85">
        <f>AM5*1000000+AN5*1000+AQ5+AO5*0.01</f>
        <v>0</v>
      </c>
      <c r="AT5" s="71"/>
    </row>
    <row r="6" spans="2:46" ht="23.1" customHeight="1" thickBot="1" x14ac:dyDescent="0.5">
      <c r="B6" s="117"/>
      <c r="C6" s="173"/>
      <c r="D6" s="122"/>
      <c r="E6" s="107"/>
      <c r="F6" s="107"/>
      <c r="G6" s="108"/>
      <c r="H6" s="93" t="str">
        <f>IF(H7="","",IF(H7:J7=0,"■",IF(H7=0,"■",IF(H7&gt;J7,"〇",IF(H7=J7,"△","☓")))))</f>
        <v/>
      </c>
      <c r="I6" s="93"/>
      <c r="J6" s="93"/>
      <c r="K6" s="93" t="str">
        <f t="shared" ref="K6" si="0">IF(K7="","",IF(K7:M7=0,"■",IF(K7=0,"■",IF(K7&gt;M7,"〇",IF(K7=M7,"△","☓")))))</f>
        <v/>
      </c>
      <c r="L6" s="93"/>
      <c r="M6" s="93"/>
      <c r="N6" s="93" t="str">
        <f t="shared" ref="N6" si="1">IF(N7="","",IF(N7:P7=0,"■",IF(N7=0,"■",IF(N7&gt;P7,"〇",IF(N7=P7,"△","☓")))))</f>
        <v/>
      </c>
      <c r="O6" s="93"/>
      <c r="P6" s="93"/>
      <c r="Q6" s="93" t="str">
        <f t="shared" ref="Q6" si="2">IF(Q7="","",IF(Q7:S7=0,"■",IF(Q7=0,"■",IF(Q7&gt;S7,"〇",IF(Q7=S7,"△","☓")))))</f>
        <v/>
      </c>
      <c r="R6" s="93"/>
      <c r="S6" s="93"/>
      <c r="T6" s="93" t="str">
        <f t="shared" ref="T6" si="3">IF(T7="","",IF(T7:V7=0,"■",IF(T7=0,"■",IF(T7&gt;V7,"〇",IF(T7=V7,"△","☓")))))</f>
        <v/>
      </c>
      <c r="U6" s="93"/>
      <c r="V6" s="93"/>
      <c r="W6" s="149" t="str">
        <f t="shared" ref="W6" si="4">IF(W7="","",IF(W7:Y7=0,"■",IF(W7=0,"■",IF(W7&gt;Y7,"〇",IF(W7=Y7,"△","☓")))))</f>
        <v/>
      </c>
      <c r="X6" s="150"/>
      <c r="Y6" s="151"/>
      <c r="Z6" s="149" t="str">
        <f t="shared" ref="Z6" si="5">IF(Z7:AB7="■","■",IF(Z7="■","■",IF(AB7="■","〇",IF(Z7:AB7="","",IF(Z7&gt;AB7,"〇",IF(Z7=AB7,"△","☓"))))))</f>
        <v/>
      </c>
      <c r="AA6" s="150"/>
      <c r="AB6" s="151"/>
      <c r="AC6" s="149" t="str">
        <f t="shared" ref="AC6" si="6">IF(AC7:AE7="■","■",IF(AC7="■","■",IF(AE7="■","〇",IF(AC7:AE7="","",IF(AC7&gt;AE7,"〇",IF(AC7=AE7,"△","☓"))))))</f>
        <v/>
      </c>
      <c r="AD6" s="150"/>
      <c r="AE6" s="151"/>
      <c r="AF6" s="149" t="str">
        <f t="shared" ref="AF6" si="7">IF(AF7:AH7="■","■",IF(AF7="■","■",IF(AH7="■","〇",IF(AF7:AH7="","",IF(AF7&gt;AH7,"〇",IF(AF7=AH7,"△","☓"))))))</f>
        <v/>
      </c>
      <c r="AG6" s="150"/>
      <c r="AH6" s="152"/>
      <c r="AI6" s="95"/>
      <c r="AJ6" s="98"/>
      <c r="AK6" s="79"/>
      <c r="AL6" s="101"/>
      <c r="AM6" s="87"/>
      <c r="AN6" s="90"/>
      <c r="AO6" s="76"/>
      <c r="AP6" s="79"/>
      <c r="AQ6" s="82"/>
      <c r="AR6" s="84"/>
      <c r="AS6" s="85"/>
      <c r="AT6" s="176"/>
    </row>
    <row r="7" spans="2:46" ht="23.1" customHeight="1" thickBot="1" x14ac:dyDescent="0.5">
      <c r="B7" s="118"/>
      <c r="C7" s="174"/>
      <c r="D7" s="124"/>
      <c r="E7" s="110"/>
      <c r="F7" s="110"/>
      <c r="G7" s="111"/>
      <c r="H7" s="26"/>
      <c r="I7" s="27" t="s">
        <v>1</v>
      </c>
      <c r="J7" s="26"/>
      <c r="K7" s="28"/>
      <c r="L7" s="27" t="s">
        <v>1</v>
      </c>
      <c r="M7" s="28"/>
      <c r="N7" s="28"/>
      <c r="O7" s="27" t="s">
        <v>1</v>
      </c>
      <c r="P7" s="28"/>
      <c r="Q7" s="28"/>
      <c r="R7" s="27" t="s">
        <v>1</v>
      </c>
      <c r="S7" s="28"/>
      <c r="T7" s="28"/>
      <c r="U7" s="27" t="s">
        <v>1</v>
      </c>
      <c r="V7" s="28"/>
      <c r="W7" s="28"/>
      <c r="X7" s="27" t="s">
        <v>1</v>
      </c>
      <c r="Y7" s="28"/>
      <c r="Z7" s="28"/>
      <c r="AA7" s="27" t="s">
        <v>1</v>
      </c>
      <c r="AB7" s="28"/>
      <c r="AC7" s="28"/>
      <c r="AD7" s="27" t="s">
        <v>1</v>
      </c>
      <c r="AE7" s="28"/>
      <c r="AF7" s="28"/>
      <c r="AG7" s="27" t="s">
        <v>1</v>
      </c>
      <c r="AH7" s="29"/>
      <c r="AI7" s="96"/>
      <c r="AJ7" s="99"/>
      <c r="AK7" s="80"/>
      <c r="AL7" s="102"/>
      <c r="AM7" s="88"/>
      <c r="AN7" s="91"/>
      <c r="AO7" s="77"/>
      <c r="AP7" s="80"/>
      <c r="AQ7" s="83"/>
      <c r="AR7" s="84"/>
      <c r="AS7" s="85"/>
      <c r="AT7" s="176"/>
    </row>
    <row r="8" spans="2:46" ht="19.899999999999999" customHeight="1" thickBot="1" x14ac:dyDescent="0.5">
      <c r="B8" s="135">
        <v>2</v>
      </c>
      <c r="C8" s="138" t="str">
        <f>H4</f>
        <v/>
      </c>
      <c r="D8" s="139"/>
      <c r="E8" s="146" t="str">
        <f>IF(H5=0,"",H5)</f>
        <v/>
      </c>
      <c r="F8" s="147"/>
      <c r="G8" s="147"/>
      <c r="H8" s="103"/>
      <c r="I8" s="104"/>
      <c r="J8" s="105"/>
      <c r="K8" s="158"/>
      <c r="L8" s="159"/>
      <c r="M8" s="168"/>
      <c r="N8" s="158"/>
      <c r="O8" s="159"/>
      <c r="P8" s="168"/>
      <c r="Q8" s="158"/>
      <c r="R8" s="159"/>
      <c r="S8" s="168"/>
      <c r="T8" s="158"/>
      <c r="U8" s="159"/>
      <c r="V8" s="168"/>
      <c r="W8" s="158"/>
      <c r="X8" s="159"/>
      <c r="Y8" s="168"/>
      <c r="Z8" s="158"/>
      <c r="AA8" s="159"/>
      <c r="AB8" s="168"/>
      <c r="AC8" s="158"/>
      <c r="AD8" s="159"/>
      <c r="AE8" s="168"/>
      <c r="AF8" s="158"/>
      <c r="AG8" s="159"/>
      <c r="AH8" s="160"/>
      <c r="AI8" s="135">
        <f>COUNTIF(E9:AH9,"〇")</f>
        <v>0</v>
      </c>
      <c r="AJ8" s="132">
        <f>COUNTIF(E9:AH9,"☓")+COUNTIF(E9:AH9,"■")</f>
        <v>0</v>
      </c>
      <c r="AK8" s="132">
        <f>COUNTIF(E9:AH9,"△")</f>
        <v>0</v>
      </c>
      <c r="AL8" s="161">
        <f>COUNTIF(E9:AH9,"■")</f>
        <v>0</v>
      </c>
      <c r="AM8" s="164">
        <f t="shared" ref="AM8" si="8">AI8*3+AK8*2+AJ8*1-AL8</f>
        <v>0</v>
      </c>
      <c r="AN8" s="89"/>
      <c r="AO8" s="129">
        <f>SUM(E10,H10,K10,N10,Q10,T10,W10,Z10,AC10,AF10)</f>
        <v>0</v>
      </c>
      <c r="AP8" s="132">
        <f>SUM(G10,J10,M10,P10,S10,V10,Y10,AB10,AE10,AH10)</f>
        <v>0</v>
      </c>
      <c r="AQ8" s="169">
        <f>AO8-AP8</f>
        <v>0</v>
      </c>
      <c r="AR8" s="84">
        <f>IFERROR(_xlfn.RANK.EQ(AS8,$AS$5:$AS$22),"")</f>
        <v>1</v>
      </c>
      <c r="AS8" s="85">
        <f t="shared" ref="AS8" si="9">AM8*1000000+AN8*1000+AQ8+AO8*0.01</f>
        <v>0</v>
      </c>
      <c r="AT8" s="176"/>
    </row>
    <row r="9" spans="2:46" ht="23.1" customHeight="1" thickBot="1" x14ac:dyDescent="0.5">
      <c r="B9" s="136"/>
      <c r="C9" s="140"/>
      <c r="D9" s="141"/>
      <c r="E9" s="153" t="str">
        <f>IF(E10="","",IF(E10:G10=0,"■",IF(E10=0,"■",IF(E10&gt;G10,"〇",IF(E10=G10,"△","☓")))))</f>
        <v/>
      </c>
      <c r="F9" s="153"/>
      <c r="G9" s="153"/>
      <c r="H9" s="106"/>
      <c r="I9" s="107"/>
      <c r="J9" s="108"/>
      <c r="K9" s="153" t="str">
        <f>IF(K10="","",IF(K10:M10=0,"■",IF(K10=0,"■",IF(K10&gt;M10,"〇",IF(K10=M10,"△","☓")))))</f>
        <v/>
      </c>
      <c r="L9" s="153"/>
      <c r="M9" s="153"/>
      <c r="N9" s="153" t="str">
        <f t="shared" ref="N9" si="10">IF(N10="","",IF(N10:P10=0,"■",IF(N10=0,"■",IF(N10&gt;P10,"〇",IF(N10=P10,"△","☓")))))</f>
        <v/>
      </c>
      <c r="O9" s="153"/>
      <c r="P9" s="153"/>
      <c r="Q9" s="153" t="str">
        <f t="shared" ref="Q9" si="11">IF(Q10="","",IF(Q10:S10=0,"■",IF(Q10=0,"■",IF(Q10&gt;S10,"〇",IF(Q10=S10,"△","☓")))))</f>
        <v/>
      </c>
      <c r="R9" s="153"/>
      <c r="S9" s="153"/>
      <c r="T9" s="153" t="str">
        <f t="shared" ref="T9" si="12">IF(T10="","",IF(T10:V10=0,"■",IF(T10=0,"■",IF(T10&gt;V10,"〇",IF(T10=V10,"△","☓")))))</f>
        <v/>
      </c>
      <c r="U9" s="153"/>
      <c r="V9" s="153"/>
      <c r="W9" s="154" t="str">
        <f t="shared" ref="W9" si="13">IF(W10="","",IF(W10:Y10=0,"■",IF(W10=0,"■",IF(W10&gt;Y10,"〇",IF(W10=Y10,"△","☓")))))</f>
        <v/>
      </c>
      <c r="X9" s="155"/>
      <c r="Y9" s="156"/>
      <c r="Z9" s="154" t="str">
        <f t="shared" ref="Z9" si="14">IF(Z10:AB10="■","■",IF(Z10="■","■",IF(AB10="■","〇",IF(Z10:AB10="","",IF(Z10&gt;AB10,"〇",IF(Z10=AB10,"△","☓"))))))</f>
        <v/>
      </c>
      <c r="AA9" s="155"/>
      <c r="AB9" s="156"/>
      <c r="AC9" s="154" t="str">
        <f t="shared" ref="AC9" si="15">IF(AC10:AE10="■","■",IF(AC10="■","■",IF(AE10="■","〇",IF(AC10:AE10="","",IF(AC10&gt;AE10,"〇",IF(AC10=AE10,"△","☓"))))))</f>
        <v/>
      </c>
      <c r="AD9" s="155"/>
      <c r="AE9" s="156"/>
      <c r="AF9" s="154" t="str">
        <f t="shared" ref="AF9" si="16">IF(AF10:AH10="■","■",IF(AF10="■","■",IF(AH10="■","〇",IF(AF10:AH10="","",IF(AF10&gt;AH10,"〇",IF(AF10=AH10,"△","☓"))))))</f>
        <v/>
      </c>
      <c r="AG9" s="155"/>
      <c r="AH9" s="157"/>
      <c r="AI9" s="136"/>
      <c r="AJ9" s="133"/>
      <c r="AK9" s="133"/>
      <c r="AL9" s="162"/>
      <c r="AM9" s="165"/>
      <c r="AN9" s="90"/>
      <c r="AO9" s="130"/>
      <c r="AP9" s="133"/>
      <c r="AQ9" s="170"/>
      <c r="AR9" s="84"/>
      <c r="AS9" s="85"/>
      <c r="AT9" s="176"/>
    </row>
    <row r="10" spans="2:46" ht="23.1" customHeight="1" thickBot="1" x14ac:dyDescent="0.5">
      <c r="B10" s="137"/>
      <c r="C10" s="142"/>
      <c r="D10" s="143"/>
      <c r="E10" s="30" t="str">
        <f>IF(J7="","",J7)</f>
        <v/>
      </c>
      <c r="F10" s="31" t="s">
        <v>1</v>
      </c>
      <c r="G10" s="31" t="str">
        <f>IF(H7="","",H7)</f>
        <v/>
      </c>
      <c r="H10" s="109"/>
      <c r="I10" s="110"/>
      <c r="J10" s="111"/>
      <c r="K10" s="32"/>
      <c r="L10" s="31" t="s">
        <v>9</v>
      </c>
      <c r="M10" s="32"/>
      <c r="N10" s="32"/>
      <c r="O10" s="31" t="s">
        <v>9</v>
      </c>
      <c r="P10" s="32"/>
      <c r="Q10" s="32"/>
      <c r="R10" s="31" t="s">
        <v>9</v>
      </c>
      <c r="S10" s="32"/>
      <c r="T10" s="32"/>
      <c r="U10" s="31" t="s">
        <v>9</v>
      </c>
      <c r="V10" s="32"/>
      <c r="W10" s="32"/>
      <c r="X10" s="31" t="s">
        <v>9</v>
      </c>
      <c r="Y10" s="32"/>
      <c r="Z10" s="32"/>
      <c r="AA10" s="31" t="s">
        <v>9</v>
      </c>
      <c r="AB10" s="32"/>
      <c r="AC10" s="32"/>
      <c r="AD10" s="31" t="s">
        <v>9</v>
      </c>
      <c r="AE10" s="32"/>
      <c r="AF10" s="32"/>
      <c r="AG10" s="31" t="s">
        <v>9</v>
      </c>
      <c r="AH10" s="33"/>
      <c r="AI10" s="137"/>
      <c r="AJ10" s="134"/>
      <c r="AK10" s="134"/>
      <c r="AL10" s="163"/>
      <c r="AM10" s="166"/>
      <c r="AN10" s="91"/>
      <c r="AO10" s="131"/>
      <c r="AP10" s="134"/>
      <c r="AQ10" s="171"/>
      <c r="AR10" s="84"/>
      <c r="AS10" s="85"/>
      <c r="AT10" s="176"/>
    </row>
    <row r="11" spans="2:46" ht="19.899999999999999" customHeight="1" thickBot="1" x14ac:dyDescent="0.5">
      <c r="B11" s="116">
        <v>3</v>
      </c>
      <c r="C11" s="172" t="str">
        <f>K4</f>
        <v/>
      </c>
      <c r="D11" s="120"/>
      <c r="E11" s="125" t="str">
        <f>IF(K5=0,"",K5)</f>
        <v/>
      </c>
      <c r="F11" s="126"/>
      <c r="G11" s="127"/>
      <c r="H11" s="175" t="str">
        <f>IF(K8=0,"",K8)</f>
        <v/>
      </c>
      <c r="I11" s="126"/>
      <c r="J11" s="127"/>
      <c r="K11" s="103"/>
      <c r="L11" s="104"/>
      <c r="M11" s="105"/>
      <c r="N11" s="113"/>
      <c r="O11" s="114"/>
      <c r="P11" s="115"/>
      <c r="Q11" s="113"/>
      <c r="R11" s="114"/>
      <c r="S11" s="115"/>
      <c r="T11" s="113"/>
      <c r="U11" s="114"/>
      <c r="V11" s="115"/>
      <c r="W11" s="113"/>
      <c r="X11" s="114"/>
      <c r="Y11" s="115"/>
      <c r="Z11" s="113"/>
      <c r="AA11" s="114"/>
      <c r="AB11" s="115"/>
      <c r="AC11" s="113"/>
      <c r="AD11" s="114"/>
      <c r="AE11" s="115"/>
      <c r="AF11" s="113"/>
      <c r="AG11" s="114"/>
      <c r="AH11" s="148"/>
      <c r="AI11" s="94">
        <f>COUNTIF(E12:AH12,"〇")</f>
        <v>0</v>
      </c>
      <c r="AJ11" s="97">
        <f>COUNTIF(E12:AH12,"☓")+COUNTIF(E12:AH12,"■")</f>
        <v>0</v>
      </c>
      <c r="AK11" s="78">
        <f>COUNTIF(E12:AH12,"△")</f>
        <v>0</v>
      </c>
      <c r="AL11" s="100">
        <f>COUNTIF(E12:AH12,"■")</f>
        <v>0</v>
      </c>
      <c r="AM11" s="86">
        <f t="shared" ref="AM11" si="17">AI11*3+AK11*2+AJ11*1-AL11</f>
        <v>0</v>
      </c>
      <c r="AN11" s="89"/>
      <c r="AO11" s="75">
        <f>SUM(E13,H13,K13,N13,Q13,T13,W13,Z13,AC13,AF13)</f>
        <v>0</v>
      </c>
      <c r="AP11" s="78">
        <f>SUM(G13,J13,M13,P13,S13,V13,Y13,AB13,AE13,AH13)</f>
        <v>0</v>
      </c>
      <c r="AQ11" s="81">
        <f>AO11-AP11</f>
        <v>0</v>
      </c>
      <c r="AR11" s="84">
        <f>IFERROR(_xlfn.RANK.EQ(AS11,$AS$5:$AS$22),"")</f>
        <v>1</v>
      </c>
      <c r="AS11" s="85">
        <f t="shared" ref="AS11" si="18">AM11*1000000+AN11*1000+AQ11+AO11*0.01</f>
        <v>0</v>
      </c>
      <c r="AT11" s="176"/>
    </row>
    <row r="12" spans="2:46" ht="23.1" customHeight="1" thickBot="1" x14ac:dyDescent="0.5">
      <c r="B12" s="117"/>
      <c r="C12" s="173"/>
      <c r="D12" s="122"/>
      <c r="E12" s="93" t="str">
        <f>IF(E13="","",IF(E13:G13=0,"■",IF(E13=0,"■",IF(E13&gt;G13,"〇",IF(E13=G13,"△","☓")))))</f>
        <v/>
      </c>
      <c r="F12" s="93"/>
      <c r="G12" s="93"/>
      <c r="H12" s="93" t="str">
        <f>IF(H13="","",IF(H13:J13=0,"■",IF(H13=0,"■",IF(H13&gt;J13,"〇",IF(H13=J13,"△","☓")))))</f>
        <v/>
      </c>
      <c r="I12" s="93"/>
      <c r="J12" s="93"/>
      <c r="K12" s="106"/>
      <c r="L12" s="107"/>
      <c r="M12" s="108"/>
      <c r="N12" s="93" t="str">
        <f>IF(N13="","",IF(N13:P13=0,"■",IF(N13=0,"■",IF(N13&gt;P13,"〇",IF(N13=P13,"△","☓")))))</f>
        <v/>
      </c>
      <c r="O12" s="93"/>
      <c r="P12" s="93"/>
      <c r="Q12" s="93" t="str">
        <f t="shared" ref="Q12" si="19">IF(Q13="","",IF(Q13:S13=0,"■",IF(Q13=0,"■",IF(Q13&gt;S13,"〇",IF(Q13=S13,"△","☓")))))</f>
        <v/>
      </c>
      <c r="R12" s="93"/>
      <c r="S12" s="93"/>
      <c r="T12" s="93" t="str">
        <f t="shared" ref="T12" si="20">IF(T13="","",IF(T13:V13=0,"■",IF(T13=0,"■",IF(T13&gt;V13,"〇",IF(T13=V13,"△","☓")))))</f>
        <v/>
      </c>
      <c r="U12" s="93"/>
      <c r="V12" s="93"/>
      <c r="W12" s="149" t="str">
        <f t="shared" ref="W12" si="21">IF(W13="","",IF(W13:Y13=0,"■",IF(W13=0,"■",IF(W13&gt;Y13,"〇",IF(W13=Y13,"△","☓")))))</f>
        <v/>
      </c>
      <c r="X12" s="150"/>
      <c r="Y12" s="151"/>
      <c r="Z12" s="149" t="str">
        <f t="shared" ref="Z12" si="22">IF(Z13:AB13="■","■",IF(Z13="■","■",IF(AB13="■","〇",IF(Z13:AB13="","",IF(Z13&gt;AB13,"〇",IF(Z13=AB13,"△","☓"))))))</f>
        <v/>
      </c>
      <c r="AA12" s="150"/>
      <c r="AB12" s="151"/>
      <c r="AC12" s="149" t="str">
        <f t="shared" ref="AC12" si="23">IF(AC13:AE13="■","■",IF(AC13="■","■",IF(AE13="■","〇",IF(AC13:AE13="","",IF(AC13&gt;AE13,"〇",IF(AC13=AE13,"△","☓"))))))</f>
        <v/>
      </c>
      <c r="AD12" s="150"/>
      <c r="AE12" s="151"/>
      <c r="AF12" s="149" t="str">
        <f t="shared" ref="AF12" si="24">IF(AF13:AH13="■","■",IF(AF13="■","■",IF(AH13="■","〇",IF(AF13:AH13="","",IF(AF13&gt;AH13,"〇",IF(AF13=AH13,"△","☓"))))))</f>
        <v/>
      </c>
      <c r="AG12" s="150"/>
      <c r="AH12" s="152"/>
      <c r="AI12" s="95"/>
      <c r="AJ12" s="98"/>
      <c r="AK12" s="79"/>
      <c r="AL12" s="101"/>
      <c r="AM12" s="87"/>
      <c r="AN12" s="90"/>
      <c r="AO12" s="76"/>
      <c r="AP12" s="79"/>
      <c r="AQ12" s="82"/>
      <c r="AR12" s="84"/>
      <c r="AS12" s="85"/>
      <c r="AT12" s="176"/>
    </row>
    <row r="13" spans="2:46" ht="23.1" customHeight="1" thickBot="1" x14ac:dyDescent="0.5">
      <c r="B13" s="118"/>
      <c r="C13" s="174"/>
      <c r="D13" s="124"/>
      <c r="E13" s="34" t="str">
        <f>IF(M7="","",M7)</f>
        <v/>
      </c>
      <c r="F13" s="35" t="s">
        <v>1</v>
      </c>
      <c r="G13" s="27" t="str">
        <f>IF(K7="","",K7)</f>
        <v/>
      </c>
      <c r="H13" s="27" t="str">
        <f>IF(M10="","",M10)</f>
        <v/>
      </c>
      <c r="I13" s="35" t="s">
        <v>1</v>
      </c>
      <c r="J13" s="27" t="str">
        <f>IF(K10="","",K10)</f>
        <v/>
      </c>
      <c r="K13" s="109"/>
      <c r="L13" s="110"/>
      <c r="M13" s="111"/>
      <c r="N13" s="28"/>
      <c r="O13" s="27" t="s">
        <v>9</v>
      </c>
      <c r="P13" s="28"/>
      <c r="Q13" s="28"/>
      <c r="R13" s="27" t="s">
        <v>9</v>
      </c>
      <c r="S13" s="28"/>
      <c r="T13" s="28"/>
      <c r="U13" s="27" t="s">
        <v>9</v>
      </c>
      <c r="V13" s="28"/>
      <c r="W13" s="28"/>
      <c r="X13" s="27" t="s">
        <v>9</v>
      </c>
      <c r="Y13" s="28"/>
      <c r="Z13" s="28"/>
      <c r="AA13" s="27" t="s">
        <v>9</v>
      </c>
      <c r="AB13" s="28"/>
      <c r="AC13" s="28"/>
      <c r="AD13" s="27" t="s">
        <v>9</v>
      </c>
      <c r="AE13" s="28"/>
      <c r="AF13" s="28"/>
      <c r="AG13" s="27" t="s">
        <v>9</v>
      </c>
      <c r="AH13" s="29"/>
      <c r="AI13" s="96"/>
      <c r="AJ13" s="99"/>
      <c r="AK13" s="80"/>
      <c r="AL13" s="102"/>
      <c r="AM13" s="88"/>
      <c r="AN13" s="91"/>
      <c r="AO13" s="77"/>
      <c r="AP13" s="80"/>
      <c r="AQ13" s="83"/>
      <c r="AR13" s="84"/>
      <c r="AS13" s="85"/>
      <c r="AT13" s="176"/>
    </row>
    <row r="14" spans="2:46" ht="19.899999999999999" customHeight="1" thickBot="1" x14ac:dyDescent="0.5">
      <c r="B14" s="135">
        <v>4</v>
      </c>
      <c r="C14" s="138" t="str">
        <f>N4</f>
        <v/>
      </c>
      <c r="D14" s="139"/>
      <c r="E14" s="144" t="str">
        <f>IF(N5=0,"",N5)</f>
        <v/>
      </c>
      <c r="F14" s="145"/>
      <c r="G14" s="146"/>
      <c r="H14" s="146" t="str">
        <f>IF(N8=0,"",N8)</f>
        <v/>
      </c>
      <c r="I14" s="147"/>
      <c r="J14" s="147"/>
      <c r="K14" s="146" t="str">
        <f>IF(N11=0,"",N11)</f>
        <v/>
      </c>
      <c r="L14" s="147"/>
      <c r="M14" s="147"/>
      <c r="N14" s="103"/>
      <c r="O14" s="104"/>
      <c r="P14" s="105"/>
      <c r="Q14" s="167"/>
      <c r="R14" s="167"/>
      <c r="S14" s="167"/>
      <c r="T14" s="167"/>
      <c r="U14" s="167"/>
      <c r="V14" s="167"/>
      <c r="W14" s="158"/>
      <c r="X14" s="159"/>
      <c r="Y14" s="168"/>
      <c r="Z14" s="158"/>
      <c r="AA14" s="159"/>
      <c r="AB14" s="168"/>
      <c r="AC14" s="158"/>
      <c r="AD14" s="159"/>
      <c r="AE14" s="168"/>
      <c r="AF14" s="158"/>
      <c r="AG14" s="159"/>
      <c r="AH14" s="160"/>
      <c r="AI14" s="135">
        <f>COUNTIF(E15:AH15,"〇")</f>
        <v>0</v>
      </c>
      <c r="AJ14" s="132">
        <f>COUNTIF(E15:AH15,"☓")+COUNTIF(E15:AH15,"■")</f>
        <v>0</v>
      </c>
      <c r="AK14" s="132">
        <f>COUNTIF(E15:AH15,"△")</f>
        <v>0</v>
      </c>
      <c r="AL14" s="161">
        <f>COUNTIF(E15:AH15,"■")</f>
        <v>0</v>
      </c>
      <c r="AM14" s="164">
        <f t="shared" ref="AM14" si="25">AI14*3+AK14*2+AJ14*1-AL14</f>
        <v>0</v>
      </c>
      <c r="AN14" s="89"/>
      <c r="AO14" s="129">
        <f>SUM(E16,H16,K16,N16,Q16,T16,W16,Z16,AC16,AF16)</f>
        <v>0</v>
      </c>
      <c r="AP14" s="132">
        <f>SUM(G16,J16,M16,P16,S16,V16,Y16,AB16,AE16,AH16)</f>
        <v>0</v>
      </c>
      <c r="AQ14" s="169">
        <f>AO14-AP14</f>
        <v>0</v>
      </c>
      <c r="AR14" s="84">
        <f>IFERROR(_xlfn.RANK.EQ(AS14,$AS$5:$AS$22),"")</f>
        <v>1</v>
      </c>
      <c r="AS14" s="85">
        <f t="shared" ref="AS14" si="26">AM14*1000000+AN14*1000+AQ14+AO14*0.01</f>
        <v>0</v>
      </c>
      <c r="AT14" s="176"/>
    </row>
    <row r="15" spans="2:46" ht="23.1" customHeight="1" thickBot="1" x14ac:dyDescent="0.5">
      <c r="B15" s="136"/>
      <c r="C15" s="140"/>
      <c r="D15" s="141"/>
      <c r="E15" s="153" t="str">
        <f>IF(E16="","",IF(E16:G16=0,"■",IF(E16=0,"■",IF(E16&gt;G16,"〇",IF(E16=G16,"△","☓")))))</f>
        <v/>
      </c>
      <c r="F15" s="153"/>
      <c r="G15" s="153"/>
      <c r="H15" s="153" t="str">
        <f t="shared" ref="H15" si="27">IF(H16="","",IF(H16:J16=0,"■",IF(H16=0,"■",IF(H16&gt;J16,"〇",IF(H16=J16,"△","☓")))))</f>
        <v/>
      </c>
      <c r="I15" s="153"/>
      <c r="J15" s="153"/>
      <c r="K15" s="153" t="str">
        <f t="shared" ref="K15" si="28">IF(K16="","",IF(K16:M16=0,"■",IF(K16=0,"■",IF(K16&gt;M16,"〇",IF(K16=M16,"△","☓")))))</f>
        <v/>
      </c>
      <c r="L15" s="153"/>
      <c r="M15" s="153"/>
      <c r="N15" s="106"/>
      <c r="O15" s="107"/>
      <c r="P15" s="108"/>
      <c r="Q15" s="153" t="str">
        <f t="shared" ref="Q15" si="29">IF(Q16="","",IF(Q16:S16=0,"■",IF(Q16=0,"■",IF(Q16&gt;S16,"〇",IF(Q16=S16,"△","☓")))))</f>
        <v/>
      </c>
      <c r="R15" s="153"/>
      <c r="S15" s="153"/>
      <c r="T15" s="153" t="str">
        <f t="shared" ref="T15" si="30">IF(T16="","",IF(T16:V16=0,"■",IF(T16=0,"■",IF(T16&gt;V16,"〇",IF(T16=V16,"△","☓")))))</f>
        <v/>
      </c>
      <c r="U15" s="153"/>
      <c r="V15" s="153"/>
      <c r="W15" s="154" t="str">
        <f t="shared" ref="W15" si="31">IF(W16="","",IF(W16:Y16=0,"■",IF(W16=0,"■",IF(W16&gt;Y16,"〇",IF(W16=Y16,"△","☓")))))</f>
        <v/>
      </c>
      <c r="X15" s="155"/>
      <c r="Y15" s="156"/>
      <c r="Z15" s="154" t="str">
        <f t="shared" ref="Z15" si="32">IF(Z16:AB16="■","■",IF(Z16="■","■",IF(AB16="■","〇",IF(Z16:AB16="","",IF(Z16&gt;AB16,"〇",IF(Z16=AB16,"△","☓"))))))</f>
        <v/>
      </c>
      <c r="AA15" s="155"/>
      <c r="AB15" s="156"/>
      <c r="AC15" s="154" t="str">
        <f t="shared" ref="AC15" si="33">IF(AC16:AE16="■","■",IF(AC16="■","■",IF(AE16="■","〇",IF(AC16:AE16="","",IF(AC16&gt;AE16,"〇",IF(AC16=AE16,"△","☓"))))))</f>
        <v/>
      </c>
      <c r="AD15" s="155"/>
      <c r="AE15" s="156"/>
      <c r="AF15" s="154" t="str">
        <f t="shared" ref="AF15" si="34">IF(AF16:AH16="■","■",IF(AF16="■","■",IF(AH16="■","〇",IF(AF16:AH16="","",IF(AF16&gt;AH16,"〇",IF(AF16=AH16,"△","☓"))))))</f>
        <v/>
      </c>
      <c r="AG15" s="155"/>
      <c r="AH15" s="157"/>
      <c r="AI15" s="136"/>
      <c r="AJ15" s="133"/>
      <c r="AK15" s="133"/>
      <c r="AL15" s="162"/>
      <c r="AM15" s="165"/>
      <c r="AN15" s="90"/>
      <c r="AO15" s="130"/>
      <c r="AP15" s="133"/>
      <c r="AQ15" s="170"/>
      <c r="AR15" s="84"/>
      <c r="AS15" s="85"/>
    </row>
    <row r="16" spans="2:46" ht="23.1" customHeight="1" thickBot="1" x14ac:dyDescent="0.5">
      <c r="B16" s="137"/>
      <c r="C16" s="142"/>
      <c r="D16" s="143"/>
      <c r="E16" s="30" t="str">
        <f>IF(P7="","",P7)</f>
        <v/>
      </c>
      <c r="F16" s="36" t="s">
        <v>1</v>
      </c>
      <c r="G16" s="31" t="str">
        <f>IF(N7="","",N7)</f>
        <v/>
      </c>
      <c r="H16" s="31" t="str">
        <f>IF(P10="","",P10)</f>
        <v/>
      </c>
      <c r="I16" s="36" t="s">
        <v>1</v>
      </c>
      <c r="J16" s="31" t="str">
        <f>IF(N10="","",N10)</f>
        <v/>
      </c>
      <c r="K16" s="31" t="str">
        <f>IF(P13="","",P13)</f>
        <v/>
      </c>
      <c r="L16" s="36" t="s">
        <v>1</v>
      </c>
      <c r="M16" s="31" t="str">
        <f>IF(N13="","",N13)</f>
        <v/>
      </c>
      <c r="N16" s="109"/>
      <c r="O16" s="110"/>
      <c r="P16" s="111"/>
      <c r="Q16" s="32"/>
      <c r="R16" s="31" t="s">
        <v>9</v>
      </c>
      <c r="S16" s="32"/>
      <c r="T16" s="32"/>
      <c r="U16" s="31" t="s">
        <v>9</v>
      </c>
      <c r="V16" s="32"/>
      <c r="W16" s="32"/>
      <c r="X16" s="31" t="s">
        <v>9</v>
      </c>
      <c r="Y16" s="32"/>
      <c r="Z16" s="32"/>
      <c r="AA16" s="31" t="s">
        <v>9</v>
      </c>
      <c r="AB16" s="32"/>
      <c r="AC16" s="32"/>
      <c r="AD16" s="31" t="s">
        <v>9</v>
      </c>
      <c r="AE16" s="32"/>
      <c r="AF16" s="32"/>
      <c r="AG16" s="31" t="s">
        <v>9</v>
      </c>
      <c r="AH16" s="33"/>
      <c r="AI16" s="137"/>
      <c r="AJ16" s="134"/>
      <c r="AK16" s="134"/>
      <c r="AL16" s="163"/>
      <c r="AM16" s="166"/>
      <c r="AN16" s="91"/>
      <c r="AO16" s="131"/>
      <c r="AP16" s="134"/>
      <c r="AQ16" s="171"/>
      <c r="AR16" s="84"/>
      <c r="AS16" s="85"/>
    </row>
    <row r="17" spans="2:45" ht="19.899999999999999" customHeight="1" thickBot="1" x14ac:dyDescent="0.5">
      <c r="B17" s="116">
        <v>5</v>
      </c>
      <c r="C17" s="119" t="str">
        <f>Q4</f>
        <v/>
      </c>
      <c r="D17" s="120"/>
      <c r="E17" s="125" t="str">
        <f>IF(Q5=0,"",Q5)</f>
        <v/>
      </c>
      <c r="F17" s="126"/>
      <c r="G17" s="127"/>
      <c r="H17" s="128" t="str">
        <f>IF(Q8=0,"",Q8)</f>
        <v/>
      </c>
      <c r="I17" s="128"/>
      <c r="J17" s="128"/>
      <c r="K17" s="128" t="str">
        <f>IF(Q11=0,"",Q11)</f>
        <v/>
      </c>
      <c r="L17" s="128"/>
      <c r="M17" s="128"/>
      <c r="N17" s="128" t="str">
        <f>IF(Q14=0,"",Q14)</f>
        <v/>
      </c>
      <c r="O17" s="128"/>
      <c r="P17" s="128"/>
      <c r="Q17" s="103"/>
      <c r="R17" s="104"/>
      <c r="S17" s="105"/>
      <c r="T17" s="112"/>
      <c r="U17" s="112"/>
      <c r="V17" s="112"/>
      <c r="W17" s="113"/>
      <c r="X17" s="114"/>
      <c r="Y17" s="115"/>
      <c r="Z17" s="113"/>
      <c r="AA17" s="114"/>
      <c r="AB17" s="115"/>
      <c r="AC17" s="113"/>
      <c r="AD17" s="114"/>
      <c r="AE17" s="115"/>
      <c r="AF17" s="113"/>
      <c r="AG17" s="114"/>
      <c r="AH17" s="148"/>
      <c r="AI17" s="94">
        <f>COUNTIF(E18:AH18,"〇")</f>
        <v>0</v>
      </c>
      <c r="AJ17" s="97">
        <f>COUNTIF(E18:AH18,"☓")+COUNTIF(E18:AH18,"■")</f>
        <v>0</v>
      </c>
      <c r="AK17" s="78">
        <f>COUNTIF(E18:AH18,"△")</f>
        <v>0</v>
      </c>
      <c r="AL17" s="100">
        <f>COUNTIF(E18:AH18,"■")</f>
        <v>0</v>
      </c>
      <c r="AM17" s="86">
        <f t="shared" ref="AM17" si="35">AI17*3+AK17*2+AJ17*1-AL17</f>
        <v>0</v>
      </c>
      <c r="AN17" s="89"/>
      <c r="AO17" s="75">
        <f>SUM(E19,H19,K19,N19,Q19,T19,W19,Z19,AC19,AF19)</f>
        <v>0</v>
      </c>
      <c r="AP17" s="78">
        <f>SUM(G19,J19,M19,P19,S19,V19,Y19,AB19,AE19,AH19)</f>
        <v>0</v>
      </c>
      <c r="AQ17" s="81">
        <f>AO17-AP17</f>
        <v>0</v>
      </c>
      <c r="AR17" s="84">
        <f>IFERROR(_xlfn.RANK.EQ(AS17,$AS$5:$AS$22),"")</f>
        <v>1</v>
      </c>
      <c r="AS17" s="85">
        <f t="shared" ref="AS17" si="36">AM17*1000000+AN17*1000+AQ17+AO17*0.01</f>
        <v>0</v>
      </c>
    </row>
    <row r="18" spans="2:45" ht="23.1" customHeight="1" thickBot="1" x14ac:dyDescent="0.5">
      <c r="B18" s="117"/>
      <c r="C18" s="121"/>
      <c r="D18" s="122"/>
      <c r="E18" s="93" t="str">
        <f>IF(E19="","",IF(E19:G19=0,"■",IF(E19=0,"■",IF(E19&gt;G19,"〇",IF(E19=G19,"△","☓")))))</f>
        <v/>
      </c>
      <c r="F18" s="93"/>
      <c r="G18" s="93"/>
      <c r="H18" s="93" t="str">
        <f t="shared" ref="H18" si="37">IF(H19="","",IF(H19:J19=0,"■",IF(H19=0,"■",IF(H19&gt;J19,"〇",IF(H19=J19,"△","☓")))))</f>
        <v/>
      </c>
      <c r="I18" s="93"/>
      <c r="J18" s="93"/>
      <c r="K18" s="93" t="str">
        <f t="shared" ref="K18" si="38">IF(K19="","",IF(K19:M19=0,"■",IF(K19=0,"■",IF(K19&gt;M19,"〇",IF(K19=M19,"△","☓")))))</f>
        <v/>
      </c>
      <c r="L18" s="93"/>
      <c r="M18" s="93"/>
      <c r="N18" s="93" t="str">
        <f t="shared" ref="N18" si="39">IF(N19="","",IF(N19:P19=0,"■",IF(N19=0,"■",IF(N19&gt;P19,"〇",IF(N19=P19,"△","☓")))))</f>
        <v/>
      </c>
      <c r="O18" s="93"/>
      <c r="P18" s="93"/>
      <c r="Q18" s="106"/>
      <c r="R18" s="107"/>
      <c r="S18" s="108"/>
      <c r="T18" s="93" t="str">
        <f t="shared" ref="T18" si="40">IF(T19="","",IF(T19:V19=0,"■",IF(T19=0,"■",IF(T19&gt;V19,"〇",IF(T19=V19,"△","☓")))))</f>
        <v/>
      </c>
      <c r="U18" s="93"/>
      <c r="V18" s="93"/>
      <c r="W18" s="149" t="str">
        <f t="shared" ref="W18" si="41">IF(W19="","",IF(W19:Y19=0,"■",IF(W19=0,"■",IF(W19&gt;Y19,"〇",IF(W19=Y19,"△","☓")))))</f>
        <v/>
      </c>
      <c r="X18" s="150"/>
      <c r="Y18" s="151"/>
      <c r="Z18" s="149" t="str">
        <f t="shared" ref="Z18" si="42">IF(Z19:AB19="■","■",IF(Z19="■","■",IF(AB19="■","〇",IF(Z19:AB19="","",IF(Z19&gt;AB19,"〇",IF(Z19=AB19,"△","☓"))))))</f>
        <v/>
      </c>
      <c r="AA18" s="150"/>
      <c r="AB18" s="151"/>
      <c r="AC18" s="149" t="str">
        <f t="shared" ref="AC18" si="43">IF(AC19:AE19="■","■",IF(AC19="■","■",IF(AE19="■","〇",IF(AC19:AE19="","",IF(AC19&gt;AE19,"〇",IF(AC19=AE19,"△","☓"))))))</f>
        <v/>
      </c>
      <c r="AD18" s="150"/>
      <c r="AE18" s="151"/>
      <c r="AF18" s="149" t="str">
        <f t="shared" ref="AF18" si="44">IF(AF19:AH19="■","■",IF(AF19="■","■",IF(AH19="■","〇",IF(AF19:AH19="","",IF(AF19&gt;AH19,"〇",IF(AF19=AH19,"△","☓"))))))</f>
        <v/>
      </c>
      <c r="AG18" s="150"/>
      <c r="AH18" s="152"/>
      <c r="AI18" s="95"/>
      <c r="AJ18" s="98"/>
      <c r="AK18" s="79"/>
      <c r="AL18" s="101"/>
      <c r="AM18" s="87"/>
      <c r="AN18" s="90"/>
      <c r="AO18" s="76"/>
      <c r="AP18" s="79"/>
      <c r="AQ18" s="82"/>
      <c r="AR18" s="84"/>
      <c r="AS18" s="85"/>
    </row>
    <row r="19" spans="2:45" ht="23.1" customHeight="1" thickBot="1" x14ac:dyDescent="0.5">
      <c r="B19" s="118"/>
      <c r="C19" s="123"/>
      <c r="D19" s="124"/>
      <c r="E19" s="37" t="str">
        <f>IF(S7="","",S7)</f>
        <v/>
      </c>
      <c r="F19" s="38" t="s">
        <v>1</v>
      </c>
      <c r="G19" s="39" t="str">
        <f>IF(Q7="","",Q7)</f>
        <v/>
      </c>
      <c r="H19" s="40" t="str">
        <f>IF(S10="","",S10)</f>
        <v/>
      </c>
      <c r="I19" s="38" t="s">
        <v>1</v>
      </c>
      <c r="J19" s="40" t="str">
        <f>IF(Q10="","",Q10)</f>
        <v/>
      </c>
      <c r="K19" s="40" t="str">
        <f>IF(S13="","",S13)</f>
        <v/>
      </c>
      <c r="L19" s="38" t="s">
        <v>1</v>
      </c>
      <c r="M19" s="40" t="str">
        <f>IF(Q13="","",Q13)</f>
        <v/>
      </c>
      <c r="N19" s="40" t="str">
        <f>IF(S16="","",S16)</f>
        <v/>
      </c>
      <c r="O19" s="38" t="s">
        <v>1</v>
      </c>
      <c r="P19" s="40" t="str">
        <f>IF(Q16="","",Q16)</f>
        <v/>
      </c>
      <c r="Q19" s="109"/>
      <c r="R19" s="110"/>
      <c r="S19" s="111"/>
      <c r="T19" s="28"/>
      <c r="U19" s="27" t="s">
        <v>9</v>
      </c>
      <c r="V19" s="28"/>
      <c r="W19" s="28"/>
      <c r="X19" s="27" t="s">
        <v>9</v>
      </c>
      <c r="Y19" s="28"/>
      <c r="Z19" s="28"/>
      <c r="AA19" s="27" t="s">
        <v>9</v>
      </c>
      <c r="AB19" s="28"/>
      <c r="AC19" s="28"/>
      <c r="AD19" s="27" t="s">
        <v>9</v>
      </c>
      <c r="AE19" s="28"/>
      <c r="AF19" s="28"/>
      <c r="AG19" s="27" t="s">
        <v>9</v>
      </c>
      <c r="AH19" s="29"/>
      <c r="AI19" s="96"/>
      <c r="AJ19" s="99"/>
      <c r="AK19" s="80"/>
      <c r="AL19" s="102"/>
      <c r="AM19" s="88"/>
      <c r="AN19" s="91"/>
      <c r="AO19" s="77"/>
      <c r="AP19" s="80"/>
      <c r="AQ19" s="83"/>
      <c r="AR19" s="84"/>
      <c r="AS19" s="85"/>
    </row>
    <row r="20" spans="2:45" ht="19.899999999999999" customHeight="1" thickBot="1" x14ac:dyDescent="0.5">
      <c r="B20" s="135">
        <v>6</v>
      </c>
      <c r="C20" s="138" t="str">
        <f>T4</f>
        <v/>
      </c>
      <c r="D20" s="139"/>
      <c r="E20" s="146" t="str">
        <f>IF(T5=0,"",T5)</f>
        <v/>
      </c>
      <c r="F20" s="147"/>
      <c r="G20" s="147"/>
      <c r="H20" s="147" t="str">
        <f>IF(T8=0,"",T8)</f>
        <v/>
      </c>
      <c r="I20" s="147"/>
      <c r="J20" s="147"/>
      <c r="K20" s="147" t="str">
        <f>IF(T11=0,"",T11)</f>
        <v/>
      </c>
      <c r="L20" s="147"/>
      <c r="M20" s="147"/>
      <c r="N20" s="147" t="str">
        <f>IF(T14=0,"",T14)</f>
        <v/>
      </c>
      <c r="O20" s="147"/>
      <c r="P20" s="147"/>
      <c r="Q20" s="192" t="str">
        <f>IF(T17=0,"",T17)</f>
        <v/>
      </c>
      <c r="R20" s="145"/>
      <c r="S20" s="146"/>
      <c r="T20" s="103"/>
      <c r="U20" s="104"/>
      <c r="V20" s="105"/>
      <c r="W20" s="158"/>
      <c r="X20" s="159"/>
      <c r="Y20" s="168"/>
      <c r="Z20" s="158"/>
      <c r="AA20" s="159"/>
      <c r="AB20" s="168"/>
      <c r="AC20" s="158"/>
      <c r="AD20" s="159"/>
      <c r="AE20" s="168"/>
      <c r="AF20" s="158"/>
      <c r="AG20" s="159"/>
      <c r="AH20" s="160"/>
      <c r="AI20" s="135">
        <f>COUNTIF(E21:AH21,"〇")</f>
        <v>0</v>
      </c>
      <c r="AJ20" s="132">
        <f>COUNTIF(E21:AH21,"☓")+COUNTIF(E21:AH21,"■")</f>
        <v>0</v>
      </c>
      <c r="AK20" s="132">
        <f>COUNTIF(E21:AH21,"△")</f>
        <v>0</v>
      </c>
      <c r="AL20" s="161">
        <f>COUNTIF(E21:AH21,"■")</f>
        <v>0</v>
      </c>
      <c r="AM20" s="164">
        <f t="shared" ref="AM20" si="45">AI20*3+AK20*2+AJ20*1-AL20</f>
        <v>0</v>
      </c>
      <c r="AN20" s="89"/>
      <c r="AO20" s="129">
        <f>SUM(E22,H22,K22,N22,Q22,T22,W22,Z22,AC22,AF22)</f>
        <v>0</v>
      </c>
      <c r="AP20" s="132">
        <f>SUM(G22,J22,M22,P22,S22,V22,Y22,AB22,AE22,AH22)</f>
        <v>0</v>
      </c>
      <c r="AQ20" s="169">
        <f>AO20-AP20</f>
        <v>0</v>
      </c>
      <c r="AR20" s="84">
        <f>IFERROR(_xlfn.RANK.EQ(AS20,$AS$5:$AS$22),"")</f>
        <v>1</v>
      </c>
      <c r="AS20" s="85">
        <f t="shared" ref="AS20" si="46">AM20*1000000+AN20*1000+AQ20+AO20*0.01</f>
        <v>0</v>
      </c>
    </row>
    <row r="21" spans="2:45" ht="23.1" customHeight="1" thickBot="1" x14ac:dyDescent="0.5">
      <c r="B21" s="136"/>
      <c r="C21" s="140"/>
      <c r="D21" s="141"/>
      <c r="E21" s="153" t="str">
        <f>IF(E22="","",IF(E22:G22=0,"■",IF(E22=0,"■",IF(E22&gt;G22,"〇",IF(E22=G22,"△","☓")))))</f>
        <v/>
      </c>
      <c r="F21" s="153"/>
      <c r="G21" s="153"/>
      <c r="H21" s="153" t="str">
        <f t="shared" ref="H21" si="47">IF(H22="","",IF(H22:J22=0,"■",IF(H22=0,"■",IF(H22&gt;J22,"〇",IF(H22=J22,"△","☓")))))</f>
        <v/>
      </c>
      <c r="I21" s="153"/>
      <c r="J21" s="153"/>
      <c r="K21" s="153" t="str">
        <f t="shared" ref="K21" si="48">IF(K22="","",IF(K22:M22=0,"■",IF(K22=0,"■",IF(K22&gt;M22,"〇",IF(K22=M22,"△","☓")))))</f>
        <v/>
      </c>
      <c r="L21" s="153"/>
      <c r="M21" s="153"/>
      <c r="N21" s="153" t="str">
        <f t="shared" ref="N21" si="49">IF(N22="","",IF(N22:P22=0,"■",IF(N22=0,"■",IF(N22&gt;P22,"〇",IF(N22=P22,"△","☓")))))</f>
        <v/>
      </c>
      <c r="O21" s="153"/>
      <c r="P21" s="153"/>
      <c r="Q21" s="153" t="str">
        <f t="shared" ref="Q21" si="50">IF(Q22="","",IF(Q22:S22=0,"■",IF(Q22=0,"■",IF(Q22&gt;S22,"〇",IF(Q22=S22,"△","☓")))))</f>
        <v/>
      </c>
      <c r="R21" s="153"/>
      <c r="S21" s="153"/>
      <c r="T21" s="106"/>
      <c r="U21" s="107"/>
      <c r="V21" s="108"/>
      <c r="W21" s="154" t="str">
        <f t="shared" ref="W21" si="51">IF(W22="","",IF(W22:Y22=0,"■",IF(W22=0,"■",IF(W22&gt;Y22,"〇",IF(W22=Y22,"△","☓")))))</f>
        <v/>
      </c>
      <c r="X21" s="155"/>
      <c r="Y21" s="156"/>
      <c r="Z21" s="154" t="str">
        <f t="shared" ref="Z21" si="52">IF(Z22:AB22="■","■",IF(Z22="■","■",IF(AB22="■","〇",IF(Z22:AB22="","",IF(Z22&gt;AB22,"〇",IF(Z22=AB22,"△","☓"))))))</f>
        <v/>
      </c>
      <c r="AA21" s="155"/>
      <c r="AB21" s="156"/>
      <c r="AC21" s="154" t="str">
        <f t="shared" ref="AC21" si="53">IF(AC22:AE22="■","■",IF(AC22="■","■",IF(AE22="■","〇",IF(AC22:AE22="","",IF(AC22&gt;AE22,"〇",IF(AC22=AE22,"△","☓"))))))</f>
        <v/>
      </c>
      <c r="AD21" s="155"/>
      <c r="AE21" s="156"/>
      <c r="AF21" s="154" t="str">
        <f t="shared" ref="AF21" si="54">IF(AF22:AH22="■","■",IF(AF22="■","■",IF(AH22="■","〇",IF(AF22:AH22="","",IF(AF22&gt;AH22,"〇",IF(AF22=AH22,"△","☓"))))))</f>
        <v/>
      </c>
      <c r="AG21" s="155"/>
      <c r="AH21" s="157"/>
      <c r="AI21" s="136"/>
      <c r="AJ21" s="133"/>
      <c r="AK21" s="133"/>
      <c r="AL21" s="162"/>
      <c r="AM21" s="165"/>
      <c r="AN21" s="90"/>
      <c r="AO21" s="130"/>
      <c r="AP21" s="133"/>
      <c r="AQ21" s="170"/>
      <c r="AR21" s="84"/>
      <c r="AS21" s="85"/>
    </row>
    <row r="22" spans="2:45" ht="23.1" customHeight="1" thickBot="1" x14ac:dyDescent="0.5">
      <c r="B22" s="137"/>
      <c r="C22" s="142"/>
      <c r="D22" s="143"/>
      <c r="E22" s="41" t="str">
        <f>IF(V7="","",V7)</f>
        <v/>
      </c>
      <c r="F22" s="42" t="s">
        <v>1</v>
      </c>
      <c r="G22" s="43" t="str">
        <f>IF(T7="","",T7)</f>
        <v/>
      </c>
      <c r="H22" s="44" t="str">
        <f>IF(V10="","",V10)</f>
        <v/>
      </c>
      <c r="I22" s="42" t="s">
        <v>1</v>
      </c>
      <c r="J22" s="44" t="str">
        <f>IF(T10="","",T10)</f>
        <v/>
      </c>
      <c r="K22" s="44" t="str">
        <f>IF(V13="","",V13)</f>
        <v/>
      </c>
      <c r="L22" s="42" t="s">
        <v>1</v>
      </c>
      <c r="M22" s="44" t="str">
        <f>IF(T13="","",T13)</f>
        <v/>
      </c>
      <c r="N22" s="44" t="str">
        <f>IF(V16="","",V16)</f>
        <v/>
      </c>
      <c r="O22" s="42" t="s">
        <v>1</v>
      </c>
      <c r="P22" s="44" t="str">
        <f>IF(T16="","",T16)</f>
        <v/>
      </c>
      <c r="Q22" s="44" t="str">
        <f>IF(V19="","",V19)</f>
        <v/>
      </c>
      <c r="R22" s="42" t="s">
        <v>1</v>
      </c>
      <c r="S22" s="44" t="str">
        <f>IF(T19="","",T19)</f>
        <v/>
      </c>
      <c r="T22" s="109"/>
      <c r="U22" s="110"/>
      <c r="V22" s="111"/>
      <c r="W22" s="32"/>
      <c r="X22" s="31" t="s">
        <v>9</v>
      </c>
      <c r="Y22" s="32"/>
      <c r="Z22" s="32"/>
      <c r="AA22" s="31" t="s">
        <v>9</v>
      </c>
      <c r="AB22" s="32"/>
      <c r="AC22" s="32"/>
      <c r="AD22" s="31" t="s">
        <v>9</v>
      </c>
      <c r="AE22" s="32"/>
      <c r="AF22" s="32"/>
      <c r="AG22" s="31" t="s">
        <v>9</v>
      </c>
      <c r="AH22" s="33"/>
      <c r="AI22" s="137"/>
      <c r="AJ22" s="134"/>
      <c r="AK22" s="134"/>
      <c r="AL22" s="163"/>
      <c r="AM22" s="166"/>
      <c r="AN22" s="91"/>
      <c r="AO22" s="131"/>
      <c r="AP22" s="134"/>
      <c r="AQ22" s="171"/>
      <c r="AR22" s="84"/>
      <c r="AS22" s="85"/>
    </row>
    <row r="23" spans="2:45" ht="24.95" customHeight="1" x14ac:dyDescent="0.45">
      <c r="N23" s="5"/>
      <c r="O23" s="5"/>
      <c r="P23" s="5"/>
      <c r="Q23" s="5"/>
      <c r="R23" s="5"/>
      <c r="S23" s="5"/>
      <c r="AJ23" s="65"/>
      <c r="AK23" s="65"/>
      <c r="AL23" s="65"/>
      <c r="AM23" s="65"/>
      <c r="AN23" s="66" t="s">
        <v>28</v>
      </c>
      <c r="AO23" s="65"/>
      <c r="AP23" s="65"/>
      <c r="AQ23" s="65"/>
      <c r="AR23" s="67"/>
      <c r="AS23" s="71"/>
    </row>
    <row r="24" spans="2:45" ht="24.95" customHeight="1" x14ac:dyDescent="0.45">
      <c r="AJ24" s="177" t="s">
        <v>31</v>
      </c>
      <c r="AK24" s="177"/>
      <c r="AL24" s="177"/>
      <c r="AM24" s="177"/>
      <c r="AN24" s="177"/>
      <c r="AO24" s="177"/>
      <c r="AP24" s="177"/>
      <c r="AQ24" s="177"/>
      <c r="AR24" s="177"/>
      <c r="AS24" s="71"/>
    </row>
    <row r="25" spans="2:45" ht="24.95" customHeight="1" x14ac:dyDescent="0.45">
      <c r="AI25" s="177" t="s">
        <v>33</v>
      </c>
      <c r="AJ25" s="92" t="s">
        <v>32</v>
      </c>
      <c r="AK25" s="92"/>
      <c r="AL25" s="92"/>
      <c r="AM25" s="92"/>
      <c r="AN25" s="92"/>
      <c r="AO25" s="92"/>
      <c r="AP25" s="92"/>
      <c r="AQ25" s="92"/>
      <c r="AR25" s="92"/>
      <c r="AS25" s="71"/>
    </row>
    <row r="26" spans="2:45" ht="24.95" customHeight="1" x14ac:dyDescent="0.45">
      <c r="AI26" s="177"/>
      <c r="AJ26" s="92"/>
      <c r="AK26" s="92"/>
      <c r="AL26" s="92"/>
      <c r="AM26" s="92"/>
      <c r="AN26" s="92"/>
      <c r="AO26" s="92"/>
      <c r="AP26" s="92"/>
      <c r="AQ26" s="92"/>
      <c r="AR26" s="92"/>
      <c r="AS26" s="63"/>
    </row>
    <row r="27" spans="2:45" ht="24.95" customHeight="1" x14ac:dyDescent="0.45">
      <c r="AI27" s="177"/>
      <c r="AJ27" s="92"/>
      <c r="AK27" s="92"/>
      <c r="AL27" s="92"/>
      <c r="AM27" s="92"/>
      <c r="AN27" s="92"/>
      <c r="AO27" s="92"/>
      <c r="AP27" s="92"/>
      <c r="AQ27" s="92"/>
      <c r="AR27" s="92"/>
    </row>
    <row r="28" spans="2:45" ht="24.95" customHeight="1" x14ac:dyDescent="0.45">
      <c r="AI28" s="177"/>
      <c r="AJ28" s="92"/>
      <c r="AK28" s="92"/>
      <c r="AL28" s="92"/>
      <c r="AM28" s="92"/>
      <c r="AN28" s="92"/>
      <c r="AO28" s="92"/>
      <c r="AP28" s="92"/>
      <c r="AQ28" s="92"/>
      <c r="AR28" s="92"/>
    </row>
  </sheetData>
  <sheetProtection sheet="1" objects="1" scenarios="1"/>
  <mergeCells count="209">
    <mergeCell ref="AI2:AQ2"/>
    <mergeCell ref="B4:D4"/>
    <mergeCell ref="E4:G4"/>
    <mergeCell ref="H4:J4"/>
    <mergeCell ref="K4:M4"/>
    <mergeCell ref="N4:P4"/>
    <mergeCell ref="Q4:S4"/>
    <mergeCell ref="T4:V4"/>
    <mergeCell ref="W4:Y4"/>
    <mergeCell ref="Z4:AB4"/>
    <mergeCell ref="AF6:AH6"/>
    <mergeCell ref="AC4:AE4"/>
    <mergeCell ref="AF4:AH4"/>
    <mergeCell ref="B5:B7"/>
    <mergeCell ref="C5:D7"/>
    <mergeCell ref="E5:G7"/>
    <mergeCell ref="H5:J5"/>
    <mergeCell ref="K5:M5"/>
    <mergeCell ref="N5:P5"/>
    <mergeCell ref="Q5:S5"/>
    <mergeCell ref="T5:V5"/>
    <mergeCell ref="AQ5:AQ7"/>
    <mergeCell ref="AR5:AR7"/>
    <mergeCell ref="AS5:AS7"/>
    <mergeCell ref="AT5:AT14"/>
    <mergeCell ref="H6:J6"/>
    <mergeCell ref="K6:M6"/>
    <mergeCell ref="N6:P6"/>
    <mergeCell ref="Q6:S6"/>
    <mergeCell ref="T6:V6"/>
    <mergeCell ref="W6:Y6"/>
    <mergeCell ref="AK5:AK7"/>
    <mergeCell ref="AL5:AL7"/>
    <mergeCell ref="AM5:AM7"/>
    <mergeCell ref="AN5:AN7"/>
    <mergeCell ref="AO5:AO7"/>
    <mergeCell ref="AP5:AP7"/>
    <mergeCell ref="W5:Y5"/>
    <mergeCell ref="Z5:AB5"/>
    <mergeCell ref="AC5:AE5"/>
    <mergeCell ref="AF5:AH5"/>
    <mergeCell ref="AI5:AI7"/>
    <mergeCell ref="AJ5:AJ7"/>
    <mergeCell ref="Z6:AB6"/>
    <mergeCell ref="AC6:AE6"/>
    <mergeCell ref="AO8:AO10"/>
    <mergeCell ref="AP8:AP10"/>
    <mergeCell ref="AQ8:AQ10"/>
    <mergeCell ref="AR8:AR10"/>
    <mergeCell ref="AS8:AS10"/>
    <mergeCell ref="E9:G9"/>
    <mergeCell ref="K9:M9"/>
    <mergeCell ref="N9:P9"/>
    <mergeCell ref="Q9:S9"/>
    <mergeCell ref="T9:V9"/>
    <mergeCell ref="AI8:AI10"/>
    <mergeCell ref="AJ8:AJ10"/>
    <mergeCell ref="AK8:AK10"/>
    <mergeCell ref="AL8:AL10"/>
    <mergeCell ref="AM8:AM10"/>
    <mergeCell ref="AN8:AN10"/>
    <mergeCell ref="Q8:S8"/>
    <mergeCell ref="T8:V8"/>
    <mergeCell ref="W8:Y8"/>
    <mergeCell ref="Z8:AB8"/>
    <mergeCell ref="AC8:AE8"/>
    <mergeCell ref="AF8:AH8"/>
    <mergeCell ref="E8:G8"/>
    <mergeCell ref="H8:J10"/>
    <mergeCell ref="W12:Y12"/>
    <mergeCell ref="Z12:AB12"/>
    <mergeCell ref="W9:Y9"/>
    <mergeCell ref="Z9:AB9"/>
    <mergeCell ref="AC9:AE9"/>
    <mergeCell ref="AF9:AH9"/>
    <mergeCell ref="B11:B13"/>
    <mergeCell ref="C11:D13"/>
    <mergeCell ref="E11:G11"/>
    <mergeCell ref="H11:J11"/>
    <mergeCell ref="K11:M13"/>
    <mergeCell ref="N11:P11"/>
    <mergeCell ref="B8:B10"/>
    <mergeCell ref="C8:D10"/>
    <mergeCell ref="K8:M8"/>
    <mergeCell ref="N8:P8"/>
    <mergeCell ref="AC12:AE12"/>
    <mergeCell ref="AF12:AH12"/>
    <mergeCell ref="AP14:AP16"/>
    <mergeCell ref="AQ14:AQ16"/>
    <mergeCell ref="AO11:AO13"/>
    <mergeCell ref="AP11:AP13"/>
    <mergeCell ref="AQ11:AQ13"/>
    <mergeCell ref="AR11:AR13"/>
    <mergeCell ref="AS11:AS13"/>
    <mergeCell ref="E12:G12"/>
    <mergeCell ref="H12:J12"/>
    <mergeCell ref="N12:P12"/>
    <mergeCell ref="Q12:S12"/>
    <mergeCell ref="T12:V12"/>
    <mergeCell ref="AI11:AI13"/>
    <mergeCell ref="AJ11:AJ13"/>
    <mergeCell ref="AK11:AK13"/>
    <mergeCell ref="AL11:AL13"/>
    <mergeCell ref="AM11:AM13"/>
    <mergeCell ref="AN11:AN13"/>
    <mergeCell ref="Q11:S11"/>
    <mergeCell ref="T11:V11"/>
    <mergeCell ref="W11:Y11"/>
    <mergeCell ref="Z11:AB11"/>
    <mergeCell ref="AC11:AE11"/>
    <mergeCell ref="AF11:AH11"/>
    <mergeCell ref="AR14:AR16"/>
    <mergeCell ref="AS14:AS16"/>
    <mergeCell ref="E15:G15"/>
    <mergeCell ref="H15:J15"/>
    <mergeCell ref="K15:M15"/>
    <mergeCell ref="Q15:S15"/>
    <mergeCell ref="T15:V15"/>
    <mergeCell ref="AI14:AI16"/>
    <mergeCell ref="AJ14:AJ16"/>
    <mergeCell ref="AK14:AK16"/>
    <mergeCell ref="AL14:AL16"/>
    <mergeCell ref="AM14:AM16"/>
    <mergeCell ref="AN14:AN16"/>
    <mergeCell ref="Q14:S14"/>
    <mergeCell ref="T14:V14"/>
    <mergeCell ref="W14:Y14"/>
    <mergeCell ref="Z14:AB14"/>
    <mergeCell ref="AC14:AE14"/>
    <mergeCell ref="AF14:AH14"/>
    <mergeCell ref="E14:G14"/>
    <mergeCell ref="H14:J14"/>
    <mergeCell ref="K14:M14"/>
    <mergeCell ref="N14:P16"/>
    <mergeCell ref="AO14:AO16"/>
    <mergeCell ref="W15:Y15"/>
    <mergeCell ref="Z15:AB15"/>
    <mergeCell ref="AC15:AE15"/>
    <mergeCell ref="AF15:AH15"/>
    <mergeCell ref="B17:B19"/>
    <mergeCell ref="C17:D19"/>
    <mergeCell ref="E17:G17"/>
    <mergeCell ref="H17:J17"/>
    <mergeCell ref="K17:M17"/>
    <mergeCell ref="N17:P17"/>
    <mergeCell ref="B14:B16"/>
    <mergeCell ref="C14:D16"/>
    <mergeCell ref="AR17:AR19"/>
    <mergeCell ref="AS17:AS19"/>
    <mergeCell ref="E18:G18"/>
    <mergeCell ref="H18:J18"/>
    <mergeCell ref="K18:M18"/>
    <mergeCell ref="N18:P18"/>
    <mergeCell ref="T18:V18"/>
    <mergeCell ref="AI17:AI19"/>
    <mergeCell ref="AJ17:AJ19"/>
    <mergeCell ref="AK17:AK19"/>
    <mergeCell ref="AL17:AL19"/>
    <mergeCell ref="AM17:AM19"/>
    <mergeCell ref="AN17:AN19"/>
    <mergeCell ref="Q17:S19"/>
    <mergeCell ref="T17:V17"/>
    <mergeCell ref="W17:Y17"/>
    <mergeCell ref="Z17:AB17"/>
    <mergeCell ref="AC17:AE17"/>
    <mergeCell ref="AF17:AH17"/>
    <mergeCell ref="W18:Y18"/>
    <mergeCell ref="Z18:AB18"/>
    <mergeCell ref="AC18:AE18"/>
    <mergeCell ref="AF18:AH18"/>
    <mergeCell ref="B20:B22"/>
    <mergeCell ref="C20:D22"/>
    <mergeCell ref="E20:G20"/>
    <mergeCell ref="H20:J20"/>
    <mergeCell ref="K20:M20"/>
    <mergeCell ref="N20:P20"/>
    <mergeCell ref="AO17:AO19"/>
    <mergeCell ref="AP17:AP19"/>
    <mergeCell ref="AQ17:AQ19"/>
    <mergeCell ref="E21:G21"/>
    <mergeCell ref="H21:J21"/>
    <mergeCell ref="K21:M21"/>
    <mergeCell ref="N21:P21"/>
    <mergeCell ref="Q21:S21"/>
    <mergeCell ref="AI20:AI22"/>
    <mergeCell ref="AJ20:AJ22"/>
    <mergeCell ref="AK20:AK22"/>
    <mergeCell ref="AL20:AL22"/>
    <mergeCell ref="Q20:S20"/>
    <mergeCell ref="T20:V22"/>
    <mergeCell ref="W20:Y20"/>
    <mergeCell ref="Z20:AB20"/>
    <mergeCell ref="AC20:AE20"/>
    <mergeCell ref="AF20:AH20"/>
    <mergeCell ref="W21:Y21"/>
    <mergeCell ref="Z21:AB21"/>
    <mergeCell ref="AC21:AE21"/>
    <mergeCell ref="AF21:AH21"/>
    <mergeCell ref="AS23:AS25"/>
    <mergeCell ref="AJ24:AR24"/>
    <mergeCell ref="AO20:AO22"/>
    <mergeCell ref="AP20:AP22"/>
    <mergeCell ref="AQ20:AQ22"/>
    <mergeCell ref="AR20:AR22"/>
    <mergeCell ref="AS20:AS22"/>
    <mergeCell ref="AM20:AM22"/>
    <mergeCell ref="AN20:AN22"/>
    <mergeCell ref="AJ25:AR28"/>
    <mergeCell ref="AI25:AI28"/>
  </mergeCells>
  <phoneticPr fontId="1"/>
  <conditionalFormatting sqref="AR5 AR8 AR11 AR14 AR17 AR20">
    <cfRule type="cellIs" dxfId="5" priority="1" operator="equal">
      <formula>2</formula>
    </cfRule>
    <cfRule type="cellIs" dxfId="4" priority="2" operator="equal">
      <formula>1</formula>
    </cfRule>
  </conditionalFormatting>
  <pageMargins left="0.23622047244094491" right="0.23622047244094491" top="0.35433070866141736" bottom="0.35433070866141736" header="0.31496062992125984" footer="0.31496062992125984"/>
  <pageSetup paperSize="9" scale="74" orientation="landscape" horizontalDpi="300" verticalDpi="300" r:id="rId1"/>
  <rowBreaks count="1" manualBreakCount="1">
    <brk id="4" max="44" man="1"/>
  </rowBreaks>
  <colBreaks count="1" manualBreakCount="1">
    <brk id="1" max="23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グループ分け!$A$2:$A$17</xm:f>
          </x14:formula1>
          <xm:sqref>AI2:AQ2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B1:AT31"/>
  <sheetViews>
    <sheetView view="pageBreakPreview" topLeftCell="A2" zoomScale="70" zoomScaleNormal="75" zoomScaleSheetLayoutView="70" workbookViewId="0">
      <pane ySplit="2" topLeftCell="A4" activePane="bottomLeft" state="frozen"/>
      <selection activeCell="A2" sqref="A2"/>
      <selection pane="bottomLeft" activeCell="AI2" sqref="AI2:AQ2"/>
    </sheetView>
  </sheetViews>
  <sheetFormatPr defaultColWidth="4.77734375" defaultRowHeight="24.95" customHeight="1" x14ac:dyDescent="0.45"/>
  <cols>
    <col min="1" max="2" width="4.77734375" style="3"/>
    <col min="3" max="4" width="10.77734375" style="3" customWidth="1"/>
    <col min="5" max="25" width="4.6640625" style="3" customWidth="1"/>
    <col min="26" max="34" width="4.6640625" style="3" hidden="1" customWidth="1"/>
    <col min="35" max="37" width="3.6640625" style="3" customWidth="1"/>
    <col min="38" max="38" width="3.5546875" style="3" bestFit="1" customWidth="1"/>
    <col min="39" max="39" width="3.5546875" style="3" customWidth="1"/>
    <col min="40" max="40" width="3.5546875" style="3" bestFit="1" customWidth="1"/>
    <col min="41" max="43" width="3.6640625" style="3" customWidth="1"/>
    <col min="44" max="44" width="3.5546875" style="23" bestFit="1" customWidth="1"/>
    <col min="45" max="45" width="12.44140625" style="3" hidden="1" customWidth="1"/>
    <col min="46" max="46" width="24.88671875" style="3" bestFit="1" customWidth="1"/>
    <col min="47" max="47" width="4.77734375" style="3"/>
    <col min="48" max="48" width="25.109375" style="3" bestFit="1" customWidth="1"/>
    <col min="49" max="16384" width="4.77734375" style="3"/>
  </cols>
  <sheetData>
    <row r="1" spans="2:46" ht="24.95" customHeight="1" thickBot="1" x14ac:dyDescent="0.5"/>
    <row r="2" spans="2:46" ht="80.099999999999994" customHeight="1" thickTop="1" thickBot="1" x14ac:dyDescent="0.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I2" s="178"/>
      <c r="AJ2" s="179"/>
      <c r="AK2" s="179"/>
      <c r="AL2" s="179"/>
      <c r="AM2" s="179"/>
      <c r="AN2" s="179"/>
      <c r="AO2" s="179"/>
      <c r="AP2" s="179"/>
      <c r="AQ2" s="180"/>
      <c r="AR2" s="25" t="s">
        <v>26</v>
      </c>
      <c r="AT2" s="55" t="s">
        <v>11</v>
      </c>
    </row>
    <row r="3" spans="2:46" ht="24.6" customHeight="1" thickTop="1" thickBot="1" x14ac:dyDescent="0.5">
      <c r="AT3" s="4"/>
    </row>
    <row r="4" spans="2:46" ht="187.5" thickBot="1" x14ac:dyDescent="0.5">
      <c r="B4" s="181" t="s">
        <v>0</v>
      </c>
      <c r="C4" s="182"/>
      <c r="D4" s="183"/>
      <c r="E4" s="184" t="str">
        <f>IFERROR(VLOOKUP($AI$2,グループ分け!$A$2:$J$33,3,FALSE),"")</f>
        <v/>
      </c>
      <c r="F4" s="185"/>
      <c r="G4" s="186"/>
      <c r="H4" s="187" t="str">
        <f>IFERROR(VLOOKUP($AI$2,グループ分け!$A$2:$J$33,4,FALSE),"")</f>
        <v/>
      </c>
      <c r="I4" s="185"/>
      <c r="J4" s="188"/>
      <c r="K4" s="184" t="str">
        <f>IFERROR(VLOOKUP($AI$2,グループ分け!$A$2:$J$33,5,FALSE),"")</f>
        <v/>
      </c>
      <c r="L4" s="185"/>
      <c r="M4" s="188"/>
      <c r="N4" s="184" t="str">
        <f>IFERROR(VLOOKUP($AI$2,グループ分け!$A$2:$J$33,6,FALSE),"")</f>
        <v/>
      </c>
      <c r="O4" s="185"/>
      <c r="P4" s="188"/>
      <c r="Q4" s="184" t="str">
        <f>IFERROR(VLOOKUP($AI$2,グループ分け!$A$2:$J$33,7,FALSE),"")</f>
        <v/>
      </c>
      <c r="R4" s="185"/>
      <c r="S4" s="188"/>
      <c r="T4" s="184" t="str">
        <f>IFERROR(VLOOKUP($AI$2,グループ分け!$A$2:$J$33,8,FALSE),"")</f>
        <v/>
      </c>
      <c r="U4" s="185"/>
      <c r="V4" s="188"/>
      <c r="W4" s="184" t="str">
        <f>IFERROR(VLOOKUP($AI$2,グループ分け!$A$2:$J$33,9,FALSE),"")</f>
        <v/>
      </c>
      <c r="X4" s="185"/>
      <c r="Y4" s="188"/>
      <c r="Z4" s="189" t="str">
        <f>IFERROR(VLOOKUP($AI$2,グループ分け!$A$2:$J$17,10,FALSE),"")</f>
        <v/>
      </c>
      <c r="AA4" s="190"/>
      <c r="AB4" s="191"/>
      <c r="AC4" s="189" t="str">
        <f>IFERROR(VLOOKUP($AI$2,グループ分け!$A$2:$J$17,11,FALSE),"")</f>
        <v/>
      </c>
      <c r="AD4" s="190"/>
      <c r="AE4" s="191"/>
      <c r="AF4" s="189" t="str">
        <f>IFERROR(VLOOKUP($AI$2,グループ分け!$A$2:$J$17,12,FALSE),"")</f>
        <v/>
      </c>
      <c r="AG4" s="190"/>
      <c r="AH4" s="191"/>
      <c r="AI4" s="46" t="s">
        <v>2</v>
      </c>
      <c r="AJ4" s="46" t="s">
        <v>3</v>
      </c>
      <c r="AK4" s="46" t="s">
        <v>4</v>
      </c>
      <c r="AL4" s="47" t="s">
        <v>8</v>
      </c>
      <c r="AM4" s="47" t="s">
        <v>27</v>
      </c>
      <c r="AN4" s="61" t="s">
        <v>25</v>
      </c>
      <c r="AO4" s="48" t="s">
        <v>6</v>
      </c>
      <c r="AP4" s="49" t="s">
        <v>5</v>
      </c>
      <c r="AQ4" s="47" t="s">
        <v>10</v>
      </c>
      <c r="AR4" s="50" t="s">
        <v>7</v>
      </c>
      <c r="AT4" s="6"/>
    </row>
    <row r="5" spans="2:46" ht="19.899999999999999" customHeight="1" thickBot="1" x14ac:dyDescent="0.5">
      <c r="B5" s="116">
        <v>1</v>
      </c>
      <c r="C5" s="172" t="str">
        <f>E4</f>
        <v/>
      </c>
      <c r="D5" s="120"/>
      <c r="E5" s="104"/>
      <c r="F5" s="104"/>
      <c r="G5" s="105"/>
      <c r="H5" s="112"/>
      <c r="I5" s="112"/>
      <c r="J5" s="112"/>
      <c r="K5" s="112"/>
      <c r="L5" s="112"/>
      <c r="M5" s="112"/>
      <c r="N5" s="112"/>
      <c r="O5" s="112"/>
      <c r="P5" s="112"/>
      <c r="Q5" s="112"/>
      <c r="R5" s="112"/>
      <c r="S5" s="112"/>
      <c r="T5" s="112"/>
      <c r="U5" s="112"/>
      <c r="V5" s="112"/>
      <c r="W5" s="112"/>
      <c r="X5" s="112"/>
      <c r="Y5" s="112"/>
      <c r="Z5" s="113"/>
      <c r="AA5" s="114"/>
      <c r="AB5" s="115"/>
      <c r="AC5" s="113"/>
      <c r="AD5" s="114"/>
      <c r="AE5" s="115"/>
      <c r="AF5" s="113"/>
      <c r="AG5" s="114"/>
      <c r="AH5" s="148"/>
      <c r="AI5" s="94">
        <f>COUNTIF(E6:AH6,"〇")</f>
        <v>0</v>
      </c>
      <c r="AJ5" s="97">
        <f>COUNTIF(E6:AH6,"☓")+COUNTIF(E6:AH6,"■")</f>
        <v>0</v>
      </c>
      <c r="AK5" s="78">
        <f>COUNTIF(E6:AH6,"△")</f>
        <v>0</v>
      </c>
      <c r="AL5" s="100">
        <f>COUNTIF(E6:AH6,"■")</f>
        <v>0</v>
      </c>
      <c r="AM5" s="86">
        <f>AI5*3+AK5*2+AJ5*1-AL5</f>
        <v>0</v>
      </c>
      <c r="AN5" s="89"/>
      <c r="AO5" s="75">
        <f>SUM(E7,H7,K7,N7,Q7,T7,W7,Z7,AC7,AF7)</f>
        <v>0</v>
      </c>
      <c r="AP5" s="78">
        <f>SUM(G7,J7,M7,P7,S7,V7,Y7,AB7,AE7,AH7)</f>
        <v>0</v>
      </c>
      <c r="AQ5" s="81">
        <f>AO5-AP5</f>
        <v>0</v>
      </c>
      <c r="AR5" s="84">
        <f>IFERROR(_xlfn.RANK.EQ(AS5,$AS$5:$AS$25),"")</f>
        <v>1</v>
      </c>
      <c r="AS5" s="85">
        <f>AM5*1000000+AN5*1000+AQ5+AO5*0.01</f>
        <v>0</v>
      </c>
      <c r="AT5" s="71"/>
    </row>
    <row r="6" spans="2:46" ht="23.1" customHeight="1" thickBot="1" x14ac:dyDescent="0.5">
      <c r="B6" s="117"/>
      <c r="C6" s="173"/>
      <c r="D6" s="122"/>
      <c r="E6" s="107"/>
      <c r="F6" s="107"/>
      <c r="G6" s="108"/>
      <c r="H6" s="93" t="str">
        <f>IF(H7="","",IF(H7:J7=0,"■",IF(H7=0,"■",IF(H7&gt;J7,"〇",IF(H7=J7,"△","☓")))))</f>
        <v/>
      </c>
      <c r="I6" s="93"/>
      <c r="J6" s="93"/>
      <c r="K6" s="93" t="str">
        <f t="shared" ref="K6" si="0">IF(K7="","",IF(K7:M7=0,"■",IF(K7=0,"■",IF(K7&gt;M7,"〇",IF(K7=M7,"△","☓")))))</f>
        <v/>
      </c>
      <c r="L6" s="93"/>
      <c r="M6" s="93"/>
      <c r="N6" s="93" t="str">
        <f t="shared" ref="N6" si="1">IF(N7="","",IF(N7:P7=0,"■",IF(N7=0,"■",IF(N7&gt;P7,"〇",IF(N7=P7,"△","☓")))))</f>
        <v/>
      </c>
      <c r="O6" s="93"/>
      <c r="P6" s="93"/>
      <c r="Q6" s="93" t="str">
        <f t="shared" ref="Q6" si="2">IF(Q7="","",IF(Q7:S7=0,"■",IF(Q7=0,"■",IF(Q7&gt;S7,"〇",IF(Q7=S7,"△","☓")))))</f>
        <v/>
      </c>
      <c r="R6" s="93"/>
      <c r="S6" s="93"/>
      <c r="T6" s="93" t="str">
        <f t="shared" ref="T6" si="3">IF(T7="","",IF(T7:V7=0,"■",IF(T7=0,"■",IF(T7&gt;V7,"〇",IF(T7=V7,"△","☓")))))</f>
        <v/>
      </c>
      <c r="U6" s="93"/>
      <c r="V6" s="93"/>
      <c r="W6" s="93" t="str">
        <f t="shared" ref="W6" si="4">IF(W7="","",IF(W7:Y7=0,"■",IF(W7=0,"■",IF(W7&gt;Y7,"〇",IF(W7=Y7,"△","☓")))))</f>
        <v/>
      </c>
      <c r="X6" s="93"/>
      <c r="Y6" s="93"/>
      <c r="Z6" s="149" t="str">
        <f t="shared" ref="Z6" si="5">IF(Z7:AB7="■","■",IF(Z7="■","■",IF(AB7="■","〇",IF(Z7:AB7="","",IF(Z7&gt;AB7,"〇",IF(Z7=AB7,"△","☓"))))))</f>
        <v/>
      </c>
      <c r="AA6" s="150"/>
      <c r="AB6" s="151"/>
      <c r="AC6" s="149" t="str">
        <f t="shared" ref="AC6" si="6">IF(AC7:AE7="■","■",IF(AC7="■","■",IF(AE7="■","〇",IF(AC7:AE7="","",IF(AC7&gt;AE7,"〇",IF(AC7=AE7,"△","☓"))))))</f>
        <v/>
      </c>
      <c r="AD6" s="150"/>
      <c r="AE6" s="151"/>
      <c r="AF6" s="149" t="str">
        <f t="shared" ref="AF6" si="7">IF(AF7:AH7="■","■",IF(AF7="■","■",IF(AH7="■","〇",IF(AF7:AH7="","",IF(AF7&gt;AH7,"〇",IF(AF7=AH7,"△","☓"))))))</f>
        <v/>
      </c>
      <c r="AG6" s="150"/>
      <c r="AH6" s="152"/>
      <c r="AI6" s="95"/>
      <c r="AJ6" s="98"/>
      <c r="AK6" s="79"/>
      <c r="AL6" s="101"/>
      <c r="AM6" s="87"/>
      <c r="AN6" s="90"/>
      <c r="AO6" s="76"/>
      <c r="AP6" s="79"/>
      <c r="AQ6" s="82"/>
      <c r="AR6" s="84"/>
      <c r="AS6" s="85"/>
      <c r="AT6" s="176"/>
    </row>
    <row r="7" spans="2:46" ht="23.1" customHeight="1" thickBot="1" x14ac:dyDescent="0.5">
      <c r="B7" s="118"/>
      <c r="C7" s="174"/>
      <c r="D7" s="124"/>
      <c r="E7" s="110"/>
      <c r="F7" s="110"/>
      <c r="G7" s="111"/>
      <c r="H7" s="26"/>
      <c r="I7" s="27" t="s">
        <v>1</v>
      </c>
      <c r="J7" s="26"/>
      <c r="K7" s="28"/>
      <c r="L7" s="27" t="s">
        <v>1</v>
      </c>
      <c r="M7" s="28"/>
      <c r="N7" s="28"/>
      <c r="O7" s="27" t="s">
        <v>1</v>
      </c>
      <c r="P7" s="28"/>
      <c r="Q7" s="28"/>
      <c r="R7" s="27" t="s">
        <v>1</v>
      </c>
      <c r="S7" s="28"/>
      <c r="T7" s="28"/>
      <c r="U7" s="27" t="s">
        <v>1</v>
      </c>
      <c r="V7" s="28"/>
      <c r="W7" s="28"/>
      <c r="X7" s="27" t="s">
        <v>1</v>
      </c>
      <c r="Y7" s="28"/>
      <c r="Z7" s="28"/>
      <c r="AA7" s="27" t="s">
        <v>1</v>
      </c>
      <c r="AB7" s="28"/>
      <c r="AC7" s="28"/>
      <c r="AD7" s="27" t="s">
        <v>1</v>
      </c>
      <c r="AE7" s="28"/>
      <c r="AF7" s="28"/>
      <c r="AG7" s="27" t="s">
        <v>1</v>
      </c>
      <c r="AH7" s="29"/>
      <c r="AI7" s="96"/>
      <c r="AJ7" s="99"/>
      <c r="AK7" s="80"/>
      <c r="AL7" s="102"/>
      <c r="AM7" s="88"/>
      <c r="AN7" s="91"/>
      <c r="AO7" s="77"/>
      <c r="AP7" s="80"/>
      <c r="AQ7" s="83"/>
      <c r="AR7" s="84"/>
      <c r="AS7" s="85"/>
      <c r="AT7" s="176"/>
    </row>
    <row r="8" spans="2:46" ht="19.899999999999999" customHeight="1" thickBot="1" x14ac:dyDescent="0.5">
      <c r="B8" s="135">
        <v>2</v>
      </c>
      <c r="C8" s="138" t="str">
        <f>H4</f>
        <v/>
      </c>
      <c r="D8" s="139"/>
      <c r="E8" s="146" t="str">
        <f>IF(H5=0,"",H5)</f>
        <v/>
      </c>
      <c r="F8" s="147"/>
      <c r="G8" s="147"/>
      <c r="H8" s="103"/>
      <c r="I8" s="104"/>
      <c r="J8" s="105"/>
      <c r="K8" s="158"/>
      <c r="L8" s="159"/>
      <c r="M8" s="168"/>
      <c r="N8" s="158"/>
      <c r="O8" s="159"/>
      <c r="P8" s="168"/>
      <c r="Q8" s="158"/>
      <c r="R8" s="159"/>
      <c r="S8" s="168"/>
      <c r="T8" s="158"/>
      <c r="U8" s="159"/>
      <c r="V8" s="168"/>
      <c r="W8" s="158"/>
      <c r="X8" s="159"/>
      <c r="Y8" s="168"/>
      <c r="Z8" s="158"/>
      <c r="AA8" s="159"/>
      <c r="AB8" s="168"/>
      <c r="AC8" s="158"/>
      <c r="AD8" s="159"/>
      <c r="AE8" s="168"/>
      <c r="AF8" s="158"/>
      <c r="AG8" s="159"/>
      <c r="AH8" s="160"/>
      <c r="AI8" s="135">
        <f>COUNTIF(E9:AH9,"〇")</f>
        <v>0</v>
      </c>
      <c r="AJ8" s="132">
        <f>COUNTIF(E9:AH9,"☓")+COUNTIF(E9:AH9,"■")</f>
        <v>0</v>
      </c>
      <c r="AK8" s="132">
        <f>COUNTIF(E9:AH9,"△")</f>
        <v>0</v>
      </c>
      <c r="AL8" s="161">
        <f>COUNTIF(E9:AH9,"■")</f>
        <v>0</v>
      </c>
      <c r="AM8" s="164">
        <f t="shared" ref="AM8" si="8">AI8*3+AK8*2+AJ8*1-AL8</f>
        <v>0</v>
      </c>
      <c r="AN8" s="89"/>
      <c r="AO8" s="129">
        <f>SUM(E10,H10,K10,N10,Q10,T10,W10,Z10,AC10,AF10)</f>
        <v>0</v>
      </c>
      <c r="AP8" s="132">
        <f>SUM(G10,J10,M10,P10,S10,V10,Y10,AB10,AE10,AH10)</f>
        <v>0</v>
      </c>
      <c r="AQ8" s="169">
        <f>AO8-AP8</f>
        <v>0</v>
      </c>
      <c r="AR8" s="84">
        <f>IFERROR(_xlfn.RANK.EQ(AS8,$AS$5:$AS$25),"")</f>
        <v>1</v>
      </c>
      <c r="AS8" s="85">
        <f t="shared" ref="AS8" si="9">AM8*1000000+AN8*1000+AQ8+AO8*0.01</f>
        <v>0</v>
      </c>
      <c r="AT8" s="176"/>
    </row>
    <row r="9" spans="2:46" ht="23.1" customHeight="1" thickBot="1" x14ac:dyDescent="0.5">
      <c r="B9" s="136"/>
      <c r="C9" s="140"/>
      <c r="D9" s="141"/>
      <c r="E9" s="153" t="str">
        <f>IF(E10="","",IF(E10:G10=0,"■",IF(E10=0,"■",IF(E10&gt;G10,"〇",IF(E10=G10,"△","☓")))))</f>
        <v/>
      </c>
      <c r="F9" s="153"/>
      <c r="G9" s="153"/>
      <c r="H9" s="106"/>
      <c r="I9" s="107"/>
      <c r="J9" s="108"/>
      <c r="K9" s="153" t="str">
        <f>IF(K10="","",IF(K10:M10=0,"■",IF(K10=0,"■",IF(K10&gt;M10,"〇",IF(K10=M10,"△","☓")))))</f>
        <v/>
      </c>
      <c r="L9" s="153"/>
      <c r="M9" s="153"/>
      <c r="N9" s="153" t="str">
        <f t="shared" ref="N9" si="10">IF(N10="","",IF(N10:P10=0,"■",IF(N10=0,"■",IF(N10&gt;P10,"〇",IF(N10=P10,"△","☓")))))</f>
        <v/>
      </c>
      <c r="O9" s="153"/>
      <c r="P9" s="153"/>
      <c r="Q9" s="153" t="str">
        <f t="shared" ref="Q9" si="11">IF(Q10="","",IF(Q10:S10=0,"■",IF(Q10=0,"■",IF(Q10&gt;S10,"〇",IF(Q10=S10,"△","☓")))))</f>
        <v/>
      </c>
      <c r="R9" s="153"/>
      <c r="S9" s="153"/>
      <c r="T9" s="153" t="str">
        <f t="shared" ref="T9" si="12">IF(T10="","",IF(T10:V10=0,"■",IF(T10=0,"■",IF(T10&gt;V10,"〇",IF(T10=V10,"△","☓")))))</f>
        <v/>
      </c>
      <c r="U9" s="153"/>
      <c r="V9" s="153"/>
      <c r="W9" s="153" t="str">
        <f t="shared" ref="W9" si="13">IF(W10="","",IF(W10:Y10=0,"■",IF(W10=0,"■",IF(W10&gt;Y10,"〇",IF(W10=Y10,"△","☓")))))</f>
        <v/>
      </c>
      <c r="X9" s="153"/>
      <c r="Y9" s="153"/>
      <c r="Z9" s="154" t="str">
        <f t="shared" ref="Z9" si="14">IF(Z10:AB10="■","■",IF(Z10="■","■",IF(AB10="■","〇",IF(Z10:AB10="","",IF(Z10&gt;AB10,"〇",IF(Z10=AB10,"△","☓"))))))</f>
        <v/>
      </c>
      <c r="AA9" s="155"/>
      <c r="AB9" s="156"/>
      <c r="AC9" s="154" t="str">
        <f t="shared" ref="AC9" si="15">IF(AC10:AE10="■","■",IF(AC10="■","■",IF(AE10="■","〇",IF(AC10:AE10="","",IF(AC10&gt;AE10,"〇",IF(AC10=AE10,"△","☓"))))))</f>
        <v/>
      </c>
      <c r="AD9" s="155"/>
      <c r="AE9" s="156"/>
      <c r="AF9" s="154" t="str">
        <f t="shared" ref="AF9" si="16">IF(AF10:AH10="■","■",IF(AF10="■","■",IF(AH10="■","〇",IF(AF10:AH10="","",IF(AF10&gt;AH10,"〇",IF(AF10=AH10,"△","☓"))))))</f>
        <v/>
      </c>
      <c r="AG9" s="155"/>
      <c r="AH9" s="157"/>
      <c r="AI9" s="136"/>
      <c r="AJ9" s="133"/>
      <c r="AK9" s="133"/>
      <c r="AL9" s="162"/>
      <c r="AM9" s="165"/>
      <c r="AN9" s="90"/>
      <c r="AO9" s="130"/>
      <c r="AP9" s="133"/>
      <c r="AQ9" s="170"/>
      <c r="AR9" s="84"/>
      <c r="AS9" s="85"/>
      <c r="AT9" s="176"/>
    </row>
    <row r="10" spans="2:46" ht="23.1" customHeight="1" thickBot="1" x14ac:dyDescent="0.5">
      <c r="B10" s="137"/>
      <c r="C10" s="142"/>
      <c r="D10" s="143"/>
      <c r="E10" s="30" t="str">
        <f>IF(J7="","",J7)</f>
        <v/>
      </c>
      <c r="F10" s="31" t="s">
        <v>1</v>
      </c>
      <c r="G10" s="31" t="str">
        <f>IF(H7="","",H7)</f>
        <v/>
      </c>
      <c r="H10" s="109"/>
      <c r="I10" s="110"/>
      <c r="J10" s="111"/>
      <c r="K10" s="32"/>
      <c r="L10" s="31" t="s">
        <v>9</v>
      </c>
      <c r="M10" s="32"/>
      <c r="N10" s="32"/>
      <c r="O10" s="31" t="s">
        <v>9</v>
      </c>
      <c r="P10" s="32"/>
      <c r="Q10" s="32"/>
      <c r="R10" s="31" t="s">
        <v>9</v>
      </c>
      <c r="S10" s="32"/>
      <c r="T10" s="32"/>
      <c r="U10" s="31" t="s">
        <v>9</v>
      </c>
      <c r="V10" s="32"/>
      <c r="W10" s="32"/>
      <c r="X10" s="31" t="s">
        <v>9</v>
      </c>
      <c r="Y10" s="32"/>
      <c r="Z10" s="32"/>
      <c r="AA10" s="31" t="s">
        <v>9</v>
      </c>
      <c r="AB10" s="32"/>
      <c r="AC10" s="32"/>
      <c r="AD10" s="31" t="s">
        <v>9</v>
      </c>
      <c r="AE10" s="32"/>
      <c r="AF10" s="32"/>
      <c r="AG10" s="31" t="s">
        <v>9</v>
      </c>
      <c r="AH10" s="33"/>
      <c r="AI10" s="137"/>
      <c r="AJ10" s="134"/>
      <c r="AK10" s="134"/>
      <c r="AL10" s="163"/>
      <c r="AM10" s="166"/>
      <c r="AN10" s="91"/>
      <c r="AO10" s="131"/>
      <c r="AP10" s="134"/>
      <c r="AQ10" s="171"/>
      <c r="AR10" s="84"/>
      <c r="AS10" s="85"/>
      <c r="AT10" s="176"/>
    </row>
    <row r="11" spans="2:46" ht="19.899999999999999" customHeight="1" thickBot="1" x14ac:dyDescent="0.5">
      <c r="B11" s="116">
        <v>3</v>
      </c>
      <c r="C11" s="172" t="str">
        <f>K4</f>
        <v/>
      </c>
      <c r="D11" s="120"/>
      <c r="E11" s="125" t="str">
        <f>IF(K5=0,"",K5)</f>
        <v/>
      </c>
      <c r="F11" s="126"/>
      <c r="G11" s="127"/>
      <c r="H11" s="175" t="str">
        <f>IF(K8=0,"",K8)</f>
        <v/>
      </c>
      <c r="I11" s="126"/>
      <c r="J11" s="127"/>
      <c r="K11" s="103"/>
      <c r="L11" s="104"/>
      <c r="M11" s="105"/>
      <c r="N11" s="113"/>
      <c r="O11" s="114"/>
      <c r="P11" s="115"/>
      <c r="Q11" s="113"/>
      <c r="R11" s="114"/>
      <c r="S11" s="115"/>
      <c r="T11" s="113"/>
      <c r="U11" s="114"/>
      <c r="V11" s="115"/>
      <c r="W11" s="113"/>
      <c r="X11" s="114"/>
      <c r="Y11" s="115"/>
      <c r="Z11" s="113"/>
      <c r="AA11" s="114"/>
      <c r="AB11" s="115"/>
      <c r="AC11" s="113"/>
      <c r="AD11" s="114"/>
      <c r="AE11" s="115"/>
      <c r="AF11" s="113"/>
      <c r="AG11" s="114"/>
      <c r="AH11" s="148"/>
      <c r="AI11" s="94">
        <f>COUNTIF(E12:AH12,"〇")</f>
        <v>0</v>
      </c>
      <c r="AJ11" s="97">
        <f>COUNTIF(E12:AH12,"☓")+COUNTIF(E12:AH12,"■")</f>
        <v>0</v>
      </c>
      <c r="AK11" s="78">
        <f>COUNTIF(E12:AH12,"△")</f>
        <v>0</v>
      </c>
      <c r="AL11" s="100">
        <f>COUNTIF(E12:AH12,"■")</f>
        <v>0</v>
      </c>
      <c r="AM11" s="86">
        <f t="shared" ref="AM11" si="17">AI11*3+AK11*2+AJ11*1-AL11</f>
        <v>0</v>
      </c>
      <c r="AN11" s="89"/>
      <c r="AO11" s="75">
        <f>SUM(E13,H13,K13,N13,Q13,T13,W13,Z13,AC13,AF13)</f>
        <v>0</v>
      </c>
      <c r="AP11" s="78">
        <f>SUM(G13,J13,M13,P13,S13,V13,Y13,AB13,AE13,AH13)</f>
        <v>0</v>
      </c>
      <c r="AQ11" s="81">
        <f>AO11-AP11</f>
        <v>0</v>
      </c>
      <c r="AR11" s="84">
        <f>IFERROR(_xlfn.RANK.EQ(AS11,$AS$5:$AS$25),"")</f>
        <v>1</v>
      </c>
      <c r="AS11" s="85">
        <f t="shared" ref="AS11" si="18">AM11*1000000+AN11*1000+AQ11+AO11*0.01</f>
        <v>0</v>
      </c>
      <c r="AT11" s="176"/>
    </row>
    <row r="12" spans="2:46" ht="23.1" customHeight="1" thickBot="1" x14ac:dyDescent="0.5">
      <c r="B12" s="117"/>
      <c r="C12" s="173"/>
      <c r="D12" s="122"/>
      <c r="E12" s="93" t="str">
        <f>IF(E13="","",IF(E13:G13=0,"■",IF(E13=0,"■",IF(E13&gt;G13,"〇",IF(E13=G13,"△","☓")))))</f>
        <v/>
      </c>
      <c r="F12" s="93"/>
      <c r="G12" s="93"/>
      <c r="H12" s="93" t="str">
        <f>IF(H13="","",IF(H13:J13=0,"■",IF(H13=0,"■",IF(H13&gt;J13,"〇",IF(H13=J13,"△","☓")))))</f>
        <v/>
      </c>
      <c r="I12" s="93"/>
      <c r="J12" s="93"/>
      <c r="K12" s="106"/>
      <c r="L12" s="107"/>
      <c r="M12" s="108"/>
      <c r="N12" s="93" t="str">
        <f>IF(N13="","",IF(N13:P13=0,"■",IF(N13=0,"■",IF(N13&gt;P13,"〇",IF(N13=P13,"△","☓")))))</f>
        <v/>
      </c>
      <c r="O12" s="93"/>
      <c r="P12" s="93"/>
      <c r="Q12" s="93" t="str">
        <f t="shared" ref="Q12" si="19">IF(Q13="","",IF(Q13:S13=0,"■",IF(Q13=0,"■",IF(Q13&gt;S13,"〇",IF(Q13=S13,"△","☓")))))</f>
        <v/>
      </c>
      <c r="R12" s="93"/>
      <c r="S12" s="93"/>
      <c r="T12" s="93" t="str">
        <f t="shared" ref="T12" si="20">IF(T13="","",IF(T13:V13=0,"■",IF(T13=0,"■",IF(T13&gt;V13,"〇",IF(T13=V13,"△","☓")))))</f>
        <v/>
      </c>
      <c r="U12" s="93"/>
      <c r="V12" s="93"/>
      <c r="W12" s="93" t="str">
        <f t="shared" ref="W12" si="21">IF(W13="","",IF(W13:Y13=0,"■",IF(W13=0,"■",IF(W13&gt;Y13,"〇",IF(W13=Y13,"△","☓")))))</f>
        <v/>
      </c>
      <c r="X12" s="93"/>
      <c r="Y12" s="93"/>
      <c r="Z12" s="149" t="str">
        <f t="shared" ref="Z12" si="22">IF(Z13:AB13="■","■",IF(Z13="■","■",IF(AB13="■","〇",IF(Z13:AB13="","",IF(Z13&gt;AB13,"〇",IF(Z13=AB13,"△","☓"))))))</f>
        <v/>
      </c>
      <c r="AA12" s="150"/>
      <c r="AB12" s="151"/>
      <c r="AC12" s="149" t="str">
        <f t="shared" ref="AC12" si="23">IF(AC13:AE13="■","■",IF(AC13="■","■",IF(AE13="■","〇",IF(AC13:AE13="","",IF(AC13&gt;AE13,"〇",IF(AC13=AE13,"△","☓"))))))</f>
        <v/>
      </c>
      <c r="AD12" s="150"/>
      <c r="AE12" s="151"/>
      <c r="AF12" s="149" t="str">
        <f t="shared" ref="AF12" si="24">IF(AF13:AH13="■","■",IF(AF13="■","■",IF(AH13="■","〇",IF(AF13:AH13="","",IF(AF13&gt;AH13,"〇",IF(AF13=AH13,"△","☓"))))))</f>
        <v/>
      </c>
      <c r="AG12" s="150"/>
      <c r="AH12" s="152"/>
      <c r="AI12" s="95"/>
      <c r="AJ12" s="98"/>
      <c r="AK12" s="79"/>
      <c r="AL12" s="101"/>
      <c r="AM12" s="87"/>
      <c r="AN12" s="90"/>
      <c r="AO12" s="76"/>
      <c r="AP12" s="79"/>
      <c r="AQ12" s="82"/>
      <c r="AR12" s="84"/>
      <c r="AS12" s="85"/>
      <c r="AT12" s="176"/>
    </row>
    <row r="13" spans="2:46" ht="23.1" customHeight="1" thickBot="1" x14ac:dyDescent="0.5">
      <c r="B13" s="118"/>
      <c r="C13" s="174"/>
      <c r="D13" s="124"/>
      <c r="E13" s="34" t="str">
        <f>IF(M7="","",M7)</f>
        <v/>
      </c>
      <c r="F13" s="35" t="s">
        <v>1</v>
      </c>
      <c r="G13" s="27" t="str">
        <f>IF(K7="","",K7)</f>
        <v/>
      </c>
      <c r="H13" s="27" t="str">
        <f>IF(M10="","",M10)</f>
        <v/>
      </c>
      <c r="I13" s="35" t="s">
        <v>1</v>
      </c>
      <c r="J13" s="27" t="str">
        <f>IF(K10="","",K10)</f>
        <v/>
      </c>
      <c r="K13" s="109"/>
      <c r="L13" s="110"/>
      <c r="M13" s="111"/>
      <c r="N13" s="28"/>
      <c r="O13" s="27" t="s">
        <v>9</v>
      </c>
      <c r="P13" s="28"/>
      <c r="Q13" s="28"/>
      <c r="R13" s="27" t="s">
        <v>9</v>
      </c>
      <c r="S13" s="28"/>
      <c r="T13" s="28"/>
      <c r="U13" s="27" t="s">
        <v>9</v>
      </c>
      <c r="V13" s="28"/>
      <c r="W13" s="28"/>
      <c r="X13" s="27" t="s">
        <v>9</v>
      </c>
      <c r="Y13" s="28"/>
      <c r="Z13" s="28"/>
      <c r="AA13" s="27" t="s">
        <v>9</v>
      </c>
      <c r="AB13" s="28"/>
      <c r="AC13" s="28"/>
      <c r="AD13" s="27" t="s">
        <v>9</v>
      </c>
      <c r="AE13" s="28"/>
      <c r="AF13" s="28"/>
      <c r="AG13" s="27" t="s">
        <v>9</v>
      </c>
      <c r="AH13" s="29"/>
      <c r="AI13" s="96"/>
      <c r="AJ13" s="99"/>
      <c r="AK13" s="80"/>
      <c r="AL13" s="102"/>
      <c r="AM13" s="88"/>
      <c r="AN13" s="91"/>
      <c r="AO13" s="77"/>
      <c r="AP13" s="80"/>
      <c r="AQ13" s="83"/>
      <c r="AR13" s="84"/>
      <c r="AS13" s="85"/>
      <c r="AT13" s="176"/>
    </row>
    <row r="14" spans="2:46" ht="19.899999999999999" customHeight="1" thickBot="1" x14ac:dyDescent="0.5">
      <c r="B14" s="135">
        <v>4</v>
      </c>
      <c r="C14" s="138" t="str">
        <f>N4</f>
        <v/>
      </c>
      <c r="D14" s="139"/>
      <c r="E14" s="144" t="str">
        <f>IF(N5=0,"",N5)</f>
        <v/>
      </c>
      <c r="F14" s="145"/>
      <c r="G14" s="146"/>
      <c r="H14" s="146" t="str">
        <f>IF(N8=0,"",N8)</f>
        <v/>
      </c>
      <c r="I14" s="147"/>
      <c r="J14" s="147"/>
      <c r="K14" s="146" t="str">
        <f>IF(N11=0,"",N11)</f>
        <v/>
      </c>
      <c r="L14" s="147"/>
      <c r="M14" s="147"/>
      <c r="N14" s="103"/>
      <c r="O14" s="104"/>
      <c r="P14" s="105"/>
      <c r="Q14" s="167"/>
      <c r="R14" s="167"/>
      <c r="S14" s="167"/>
      <c r="T14" s="167"/>
      <c r="U14" s="167"/>
      <c r="V14" s="167"/>
      <c r="W14" s="158"/>
      <c r="X14" s="159"/>
      <c r="Y14" s="168"/>
      <c r="Z14" s="158"/>
      <c r="AA14" s="159"/>
      <c r="AB14" s="168"/>
      <c r="AC14" s="158"/>
      <c r="AD14" s="159"/>
      <c r="AE14" s="168"/>
      <c r="AF14" s="158"/>
      <c r="AG14" s="159"/>
      <c r="AH14" s="160"/>
      <c r="AI14" s="135">
        <f>COUNTIF(E15:AH15,"〇")</f>
        <v>0</v>
      </c>
      <c r="AJ14" s="132">
        <f>COUNTIF(E15:AH15,"☓")+COUNTIF(E15:AH15,"■")</f>
        <v>0</v>
      </c>
      <c r="AK14" s="132">
        <f>COUNTIF(E15:AH15,"△")</f>
        <v>0</v>
      </c>
      <c r="AL14" s="161">
        <f>COUNTIF(E15:AH15,"■")</f>
        <v>0</v>
      </c>
      <c r="AM14" s="164">
        <f t="shared" ref="AM14" si="25">AI14*3+AK14*2+AJ14*1-AL14</f>
        <v>0</v>
      </c>
      <c r="AN14" s="89"/>
      <c r="AO14" s="129">
        <f>SUM(E16,H16,K16,N16,Q16,T16,W16,Z16,AC16,AF16)</f>
        <v>0</v>
      </c>
      <c r="AP14" s="132">
        <f>SUM(G16,J16,M16,P16,S16,V16,Y16,AB16,AE16,AH16)</f>
        <v>0</v>
      </c>
      <c r="AQ14" s="169">
        <f>AO14-AP14</f>
        <v>0</v>
      </c>
      <c r="AR14" s="84">
        <f>IFERROR(_xlfn.RANK.EQ(AS14,$AS$5:$AS$25),"")</f>
        <v>1</v>
      </c>
      <c r="AS14" s="85">
        <f t="shared" ref="AS14" si="26">AM14*1000000+AN14*1000+AQ14+AO14*0.01</f>
        <v>0</v>
      </c>
      <c r="AT14" s="176"/>
    </row>
    <row r="15" spans="2:46" ht="23.1" customHeight="1" thickBot="1" x14ac:dyDescent="0.5">
      <c r="B15" s="136"/>
      <c r="C15" s="140"/>
      <c r="D15" s="141"/>
      <c r="E15" s="153" t="str">
        <f>IF(E16="","",IF(E16:G16=0,"■",IF(E16=0,"■",IF(E16&gt;G16,"〇",IF(E16=G16,"△","☓")))))</f>
        <v/>
      </c>
      <c r="F15" s="153"/>
      <c r="G15" s="153"/>
      <c r="H15" s="153" t="str">
        <f t="shared" ref="H15" si="27">IF(H16="","",IF(H16:J16=0,"■",IF(H16=0,"■",IF(H16&gt;J16,"〇",IF(H16=J16,"△","☓")))))</f>
        <v/>
      </c>
      <c r="I15" s="153"/>
      <c r="J15" s="153"/>
      <c r="K15" s="153" t="str">
        <f t="shared" ref="K15" si="28">IF(K16="","",IF(K16:M16=0,"■",IF(K16=0,"■",IF(K16&gt;M16,"〇",IF(K16=M16,"△","☓")))))</f>
        <v/>
      </c>
      <c r="L15" s="153"/>
      <c r="M15" s="153"/>
      <c r="N15" s="106"/>
      <c r="O15" s="107"/>
      <c r="P15" s="108"/>
      <c r="Q15" s="153" t="str">
        <f t="shared" ref="Q15" si="29">IF(Q16="","",IF(Q16:S16=0,"■",IF(Q16=0,"■",IF(Q16&gt;S16,"〇",IF(Q16=S16,"△","☓")))))</f>
        <v/>
      </c>
      <c r="R15" s="153"/>
      <c r="S15" s="153"/>
      <c r="T15" s="153" t="str">
        <f t="shared" ref="T15" si="30">IF(T16="","",IF(T16:V16=0,"■",IF(T16=0,"■",IF(T16&gt;V16,"〇",IF(T16=V16,"△","☓")))))</f>
        <v/>
      </c>
      <c r="U15" s="153"/>
      <c r="V15" s="153"/>
      <c r="W15" s="153" t="str">
        <f t="shared" ref="W15" si="31">IF(W16="","",IF(W16:Y16=0,"■",IF(W16=0,"■",IF(W16&gt;Y16,"〇",IF(W16=Y16,"△","☓")))))</f>
        <v/>
      </c>
      <c r="X15" s="153"/>
      <c r="Y15" s="153"/>
      <c r="Z15" s="154" t="str">
        <f t="shared" ref="Z15" si="32">IF(Z16:AB16="■","■",IF(Z16="■","■",IF(AB16="■","〇",IF(Z16:AB16="","",IF(Z16&gt;AB16,"〇",IF(Z16=AB16,"△","☓"))))))</f>
        <v/>
      </c>
      <c r="AA15" s="155"/>
      <c r="AB15" s="156"/>
      <c r="AC15" s="154" t="str">
        <f t="shared" ref="AC15" si="33">IF(AC16:AE16="■","■",IF(AC16="■","■",IF(AE16="■","〇",IF(AC16:AE16="","",IF(AC16&gt;AE16,"〇",IF(AC16=AE16,"△","☓"))))))</f>
        <v/>
      </c>
      <c r="AD15" s="155"/>
      <c r="AE15" s="156"/>
      <c r="AF15" s="154" t="str">
        <f t="shared" ref="AF15" si="34">IF(AF16:AH16="■","■",IF(AF16="■","■",IF(AH16="■","〇",IF(AF16:AH16="","",IF(AF16&gt;AH16,"〇",IF(AF16=AH16,"△","☓"))))))</f>
        <v/>
      </c>
      <c r="AG15" s="155"/>
      <c r="AH15" s="157"/>
      <c r="AI15" s="136"/>
      <c r="AJ15" s="133"/>
      <c r="AK15" s="133"/>
      <c r="AL15" s="162"/>
      <c r="AM15" s="165"/>
      <c r="AN15" s="90"/>
      <c r="AO15" s="130"/>
      <c r="AP15" s="133"/>
      <c r="AQ15" s="170"/>
      <c r="AR15" s="84"/>
      <c r="AS15" s="85"/>
    </row>
    <row r="16" spans="2:46" ht="23.1" customHeight="1" thickBot="1" x14ac:dyDescent="0.5">
      <c r="B16" s="137"/>
      <c r="C16" s="142"/>
      <c r="D16" s="143"/>
      <c r="E16" s="30" t="str">
        <f>IF(P7="","",P7)</f>
        <v/>
      </c>
      <c r="F16" s="36" t="s">
        <v>1</v>
      </c>
      <c r="G16" s="31" t="str">
        <f>IF(N7="","",N7)</f>
        <v/>
      </c>
      <c r="H16" s="31" t="str">
        <f>IF(P10="","",P10)</f>
        <v/>
      </c>
      <c r="I16" s="36" t="s">
        <v>1</v>
      </c>
      <c r="J16" s="31" t="str">
        <f>IF(N10="","",N10)</f>
        <v/>
      </c>
      <c r="K16" s="31" t="str">
        <f>IF(P13="","",P13)</f>
        <v/>
      </c>
      <c r="L16" s="36" t="s">
        <v>1</v>
      </c>
      <c r="M16" s="31" t="str">
        <f>IF(N13="","",N13)</f>
        <v/>
      </c>
      <c r="N16" s="109"/>
      <c r="O16" s="110"/>
      <c r="P16" s="111"/>
      <c r="Q16" s="32"/>
      <c r="R16" s="31" t="s">
        <v>9</v>
      </c>
      <c r="S16" s="32"/>
      <c r="T16" s="32"/>
      <c r="U16" s="31" t="s">
        <v>9</v>
      </c>
      <c r="V16" s="32"/>
      <c r="W16" s="32"/>
      <c r="X16" s="31" t="s">
        <v>9</v>
      </c>
      <c r="Y16" s="32"/>
      <c r="Z16" s="32"/>
      <c r="AA16" s="31" t="s">
        <v>9</v>
      </c>
      <c r="AB16" s="32"/>
      <c r="AC16" s="32"/>
      <c r="AD16" s="31" t="s">
        <v>9</v>
      </c>
      <c r="AE16" s="32"/>
      <c r="AF16" s="32"/>
      <c r="AG16" s="31" t="s">
        <v>9</v>
      </c>
      <c r="AH16" s="33"/>
      <c r="AI16" s="137"/>
      <c r="AJ16" s="134"/>
      <c r="AK16" s="134"/>
      <c r="AL16" s="163"/>
      <c r="AM16" s="166"/>
      <c r="AN16" s="91"/>
      <c r="AO16" s="131"/>
      <c r="AP16" s="134"/>
      <c r="AQ16" s="171"/>
      <c r="AR16" s="84"/>
      <c r="AS16" s="85"/>
    </row>
    <row r="17" spans="2:45" ht="19.899999999999999" customHeight="1" thickBot="1" x14ac:dyDescent="0.5">
      <c r="B17" s="116">
        <v>5</v>
      </c>
      <c r="C17" s="119" t="str">
        <f>Q4</f>
        <v/>
      </c>
      <c r="D17" s="120"/>
      <c r="E17" s="125" t="str">
        <f>IF(Q5=0,"",Q5)</f>
        <v/>
      </c>
      <c r="F17" s="126"/>
      <c r="G17" s="127"/>
      <c r="H17" s="128" t="str">
        <f>IF(Q8=0,"",Q8)</f>
        <v/>
      </c>
      <c r="I17" s="128"/>
      <c r="J17" s="128"/>
      <c r="K17" s="128" t="str">
        <f>IF(Q11=0,"",Q11)</f>
        <v/>
      </c>
      <c r="L17" s="128"/>
      <c r="M17" s="128"/>
      <c r="N17" s="128" t="str">
        <f>IF(Q14=0,"",Q14)</f>
        <v/>
      </c>
      <c r="O17" s="128"/>
      <c r="P17" s="128"/>
      <c r="Q17" s="103"/>
      <c r="R17" s="104"/>
      <c r="S17" s="105"/>
      <c r="T17" s="112"/>
      <c r="U17" s="112"/>
      <c r="V17" s="112"/>
      <c r="W17" s="112"/>
      <c r="X17" s="112"/>
      <c r="Y17" s="112"/>
      <c r="Z17" s="113"/>
      <c r="AA17" s="114"/>
      <c r="AB17" s="115"/>
      <c r="AC17" s="113"/>
      <c r="AD17" s="114"/>
      <c r="AE17" s="115"/>
      <c r="AF17" s="113"/>
      <c r="AG17" s="114"/>
      <c r="AH17" s="148"/>
      <c r="AI17" s="94">
        <f>COUNTIF(E18:AH18,"〇")</f>
        <v>0</v>
      </c>
      <c r="AJ17" s="97">
        <f>COUNTIF(E18:AH18,"☓")+COUNTIF(E18:AH18,"■")</f>
        <v>0</v>
      </c>
      <c r="AK17" s="78">
        <f>COUNTIF(E18:AH18,"△")</f>
        <v>0</v>
      </c>
      <c r="AL17" s="100">
        <f>COUNTIF(E18:AH18,"■")</f>
        <v>0</v>
      </c>
      <c r="AM17" s="86">
        <f t="shared" ref="AM17" si="35">AI17*3+AK17*2+AJ17*1-AL17</f>
        <v>0</v>
      </c>
      <c r="AN17" s="89"/>
      <c r="AO17" s="75">
        <f>SUM(E19,H19,K19,N19,Q19,T19,W19,Z19,AC19,AF19)</f>
        <v>0</v>
      </c>
      <c r="AP17" s="78">
        <f>SUM(G19,J19,M19,P19,S19,V19,Y19,AB19,AE19,AH19)</f>
        <v>0</v>
      </c>
      <c r="AQ17" s="81">
        <f>AO17-AP17</f>
        <v>0</v>
      </c>
      <c r="AR17" s="84">
        <f>IFERROR(_xlfn.RANK.EQ(AS17,$AS$5:$AS$25),"")</f>
        <v>1</v>
      </c>
      <c r="AS17" s="85">
        <f t="shared" ref="AS17" si="36">AM17*1000000+AN17*1000+AQ17+AO17*0.01</f>
        <v>0</v>
      </c>
    </row>
    <row r="18" spans="2:45" ht="23.1" customHeight="1" thickBot="1" x14ac:dyDescent="0.5">
      <c r="B18" s="117"/>
      <c r="C18" s="121"/>
      <c r="D18" s="122"/>
      <c r="E18" s="93" t="str">
        <f>IF(E19="","",IF(E19:G19=0,"■",IF(E19=0,"■",IF(E19&gt;G19,"〇",IF(E19=G19,"△","☓")))))</f>
        <v/>
      </c>
      <c r="F18" s="93"/>
      <c r="G18" s="93"/>
      <c r="H18" s="93" t="str">
        <f t="shared" ref="H18" si="37">IF(H19="","",IF(H19:J19=0,"■",IF(H19=0,"■",IF(H19&gt;J19,"〇",IF(H19=J19,"△","☓")))))</f>
        <v/>
      </c>
      <c r="I18" s="93"/>
      <c r="J18" s="93"/>
      <c r="K18" s="93" t="str">
        <f t="shared" ref="K18" si="38">IF(K19="","",IF(K19:M19=0,"■",IF(K19=0,"■",IF(K19&gt;M19,"〇",IF(K19=M19,"△","☓")))))</f>
        <v/>
      </c>
      <c r="L18" s="93"/>
      <c r="M18" s="93"/>
      <c r="N18" s="93" t="str">
        <f t="shared" ref="N18" si="39">IF(N19="","",IF(N19:P19=0,"■",IF(N19=0,"■",IF(N19&gt;P19,"〇",IF(N19=P19,"△","☓")))))</f>
        <v/>
      </c>
      <c r="O18" s="93"/>
      <c r="P18" s="93"/>
      <c r="Q18" s="106"/>
      <c r="R18" s="107"/>
      <c r="S18" s="108"/>
      <c r="T18" s="93" t="str">
        <f t="shared" ref="T18" si="40">IF(T19="","",IF(T19:V19=0,"■",IF(T19=0,"■",IF(T19&gt;V19,"〇",IF(T19=V19,"△","☓")))))</f>
        <v/>
      </c>
      <c r="U18" s="93"/>
      <c r="V18" s="93"/>
      <c r="W18" s="93" t="str">
        <f t="shared" ref="W18" si="41">IF(W19="","",IF(W19:Y19=0,"■",IF(W19=0,"■",IF(W19&gt;Y19,"〇",IF(W19=Y19,"△","☓")))))</f>
        <v/>
      </c>
      <c r="X18" s="93"/>
      <c r="Y18" s="93"/>
      <c r="Z18" s="149" t="str">
        <f t="shared" ref="Z18" si="42">IF(Z19:AB19="■","■",IF(Z19="■","■",IF(AB19="■","〇",IF(Z19:AB19="","",IF(Z19&gt;AB19,"〇",IF(Z19=AB19,"△","☓"))))))</f>
        <v/>
      </c>
      <c r="AA18" s="150"/>
      <c r="AB18" s="151"/>
      <c r="AC18" s="149" t="str">
        <f t="shared" ref="AC18" si="43">IF(AC19:AE19="■","■",IF(AC19="■","■",IF(AE19="■","〇",IF(AC19:AE19="","",IF(AC19&gt;AE19,"〇",IF(AC19=AE19,"△","☓"))))))</f>
        <v/>
      </c>
      <c r="AD18" s="150"/>
      <c r="AE18" s="151"/>
      <c r="AF18" s="149" t="str">
        <f t="shared" ref="AF18" si="44">IF(AF19:AH19="■","■",IF(AF19="■","■",IF(AH19="■","〇",IF(AF19:AH19="","",IF(AF19&gt;AH19,"〇",IF(AF19=AH19,"△","☓"))))))</f>
        <v/>
      </c>
      <c r="AG18" s="150"/>
      <c r="AH18" s="152"/>
      <c r="AI18" s="95"/>
      <c r="AJ18" s="98"/>
      <c r="AK18" s="79"/>
      <c r="AL18" s="101"/>
      <c r="AM18" s="87"/>
      <c r="AN18" s="90"/>
      <c r="AO18" s="76"/>
      <c r="AP18" s="79"/>
      <c r="AQ18" s="82"/>
      <c r="AR18" s="84"/>
      <c r="AS18" s="85"/>
    </row>
    <row r="19" spans="2:45" ht="23.1" customHeight="1" thickBot="1" x14ac:dyDescent="0.5">
      <c r="B19" s="118"/>
      <c r="C19" s="123"/>
      <c r="D19" s="124"/>
      <c r="E19" s="37" t="str">
        <f>IF(S7="","",S7)</f>
        <v/>
      </c>
      <c r="F19" s="38" t="s">
        <v>1</v>
      </c>
      <c r="G19" s="39" t="str">
        <f>IF(Q7="","",Q7)</f>
        <v/>
      </c>
      <c r="H19" s="40" t="str">
        <f>IF(S10="","",S10)</f>
        <v/>
      </c>
      <c r="I19" s="38" t="s">
        <v>1</v>
      </c>
      <c r="J19" s="40" t="str">
        <f>IF(Q10="","",Q10)</f>
        <v/>
      </c>
      <c r="K19" s="40" t="str">
        <f>IF(S13="","",S13)</f>
        <v/>
      </c>
      <c r="L19" s="38" t="s">
        <v>1</v>
      </c>
      <c r="M19" s="40" t="str">
        <f>IF(Q13="","",Q13)</f>
        <v/>
      </c>
      <c r="N19" s="40" t="str">
        <f>IF(S16="","",S16)</f>
        <v/>
      </c>
      <c r="O19" s="38" t="s">
        <v>1</v>
      </c>
      <c r="P19" s="40" t="str">
        <f>IF(Q16="","",Q16)</f>
        <v/>
      </c>
      <c r="Q19" s="109"/>
      <c r="R19" s="110"/>
      <c r="S19" s="111"/>
      <c r="T19" s="28"/>
      <c r="U19" s="27" t="s">
        <v>9</v>
      </c>
      <c r="V19" s="28"/>
      <c r="W19" s="28"/>
      <c r="X19" s="27" t="s">
        <v>9</v>
      </c>
      <c r="Y19" s="28"/>
      <c r="Z19" s="28"/>
      <c r="AA19" s="27" t="s">
        <v>9</v>
      </c>
      <c r="AB19" s="28"/>
      <c r="AC19" s="28"/>
      <c r="AD19" s="27" t="s">
        <v>9</v>
      </c>
      <c r="AE19" s="28"/>
      <c r="AF19" s="28"/>
      <c r="AG19" s="27" t="s">
        <v>9</v>
      </c>
      <c r="AH19" s="29"/>
      <c r="AI19" s="96"/>
      <c r="AJ19" s="99"/>
      <c r="AK19" s="80"/>
      <c r="AL19" s="102"/>
      <c r="AM19" s="88"/>
      <c r="AN19" s="91"/>
      <c r="AO19" s="77"/>
      <c r="AP19" s="80"/>
      <c r="AQ19" s="83"/>
      <c r="AR19" s="84"/>
      <c r="AS19" s="85"/>
    </row>
    <row r="20" spans="2:45" ht="19.899999999999999" customHeight="1" thickBot="1" x14ac:dyDescent="0.5">
      <c r="B20" s="135">
        <v>6</v>
      </c>
      <c r="C20" s="138" t="str">
        <f>T4</f>
        <v/>
      </c>
      <c r="D20" s="139"/>
      <c r="E20" s="146" t="str">
        <f>IF(T5=0,"",T5)</f>
        <v/>
      </c>
      <c r="F20" s="147"/>
      <c r="G20" s="147"/>
      <c r="H20" s="147" t="str">
        <f>IF(T8=0,"",T8)</f>
        <v/>
      </c>
      <c r="I20" s="147"/>
      <c r="J20" s="147"/>
      <c r="K20" s="147" t="str">
        <f>IF(T11=0,"",T11)</f>
        <v/>
      </c>
      <c r="L20" s="147"/>
      <c r="M20" s="147"/>
      <c r="N20" s="147" t="str">
        <f>IF(T14=0,"",T14)</f>
        <v/>
      </c>
      <c r="O20" s="147"/>
      <c r="P20" s="147"/>
      <c r="Q20" s="192" t="str">
        <f>IF(T17=0,"",T17)</f>
        <v/>
      </c>
      <c r="R20" s="145"/>
      <c r="S20" s="146"/>
      <c r="T20" s="103"/>
      <c r="U20" s="104"/>
      <c r="V20" s="105"/>
      <c r="W20" s="167"/>
      <c r="X20" s="167"/>
      <c r="Y20" s="167"/>
      <c r="Z20" s="158"/>
      <c r="AA20" s="159"/>
      <c r="AB20" s="168"/>
      <c r="AC20" s="158"/>
      <c r="AD20" s="159"/>
      <c r="AE20" s="168"/>
      <c r="AF20" s="158"/>
      <c r="AG20" s="159"/>
      <c r="AH20" s="160"/>
      <c r="AI20" s="135">
        <f>COUNTIF(E21:AH21,"〇")</f>
        <v>0</v>
      </c>
      <c r="AJ20" s="132">
        <f>COUNTIF(E21:AH21,"☓")+COUNTIF(E21:AH21,"■")</f>
        <v>0</v>
      </c>
      <c r="AK20" s="132">
        <f>COUNTIF(E21:AH21,"△")</f>
        <v>0</v>
      </c>
      <c r="AL20" s="161">
        <f>COUNTIF(E21:AH21,"■")</f>
        <v>0</v>
      </c>
      <c r="AM20" s="164">
        <f t="shared" ref="AM20" si="45">AI20*3+AK20*2+AJ20*1-AL20</f>
        <v>0</v>
      </c>
      <c r="AN20" s="89"/>
      <c r="AO20" s="129">
        <f>SUM(E22,H22,K22,N22,Q22,T22,W22,Z22,AC22,AF22)</f>
        <v>0</v>
      </c>
      <c r="AP20" s="132">
        <f>SUM(G22,J22,M22,P22,S22,V22,Y22,AB22,AE22,AH22)</f>
        <v>0</v>
      </c>
      <c r="AQ20" s="169">
        <f>AO20-AP20</f>
        <v>0</v>
      </c>
      <c r="AR20" s="84">
        <f>IFERROR(_xlfn.RANK.EQ(AS20,$AS$5:$AS$25),"")</f>
        <v>1</v>
      </c>
      <c r="AS20" s="85">
        <f t="shared" ref="AS20" si="46">AM20*1000000+AN20*1000+AQ20+AO20*0.01</f>
        <v>0</v>
      </c>
    </row>
    <row r="21" spans="2:45" ht="23.1" customHeight="1" thickBot="1" x14ac:dyDescent="0.5">
      <c r="B21" s="136"/>
      <c r="C21" s="140"/>
      <c r="D21" s="141"/>
      <c r="E21" s="153" t="str">
        <f>IF(E22="","",IF(E22:G22=0,"■",IF(E22=0,"■",IF(E22&gt;G22,"〇",IF(E22=G22,"△","☓")))))</f>
        <v/>
      </c>
      <c r="F21" s="153"/>
      <c r="G21" s="153"/>
      <c r="H21" s="153" t="str">
        <f t="shared" ref="H21" si="47">IF(H22="","",IF(H22:J22=0,"■",IF(H22=0,"■",IF(H22&gt;J22,"〇",IF(H22=J22,"△","☓")))))</f>
        <v/>
      </c>
      <c r="I21" s="153"/>
      <c r="J21" s="153"/>
      <c r="K21" s="153" t="str">
        <f t="shared" ref="K21" si="48">IF(K22="","",IF(K22:M22=0,"■",IF(K22=0,"■",IF(K22&gt;M22,"〇",IF(K22=M22,"△","☓")))))</f>
        <v/>
      </c>
      <c r="L21" s="153"/>
      <c r="M21" s="153"/>
      <c r="N21" s="153" t="str">
        <f t="shared" ref="N21" si="49">IF(N22="","",IF(N22:P22=0,"■",IF(N22=0,"■",IF(N22&gt;P22,"〇",IF(N22=P22,"△","☓")))))</f>
        <v/>
      </c>
      <c r="O21" s="153"/>
      <c r="P21" s="153"/>
      <c r="Q21" s="153" t="str">
        <f t="shared" ref="Q21" si="50">IF(Q22="","",IF(Q22:S22=0,"■",IF(Q22=0,"■",IF(Q22&gt;S22,"〇",IF(Q22=S22,"△","☓")))))</f>
        <v/>
      </c>
      <c r="R21" s="153"/>
      <c r="S21" s="153"/>
      <c r="T21" s="106"/>
      <c r="U21" s="107"/>
      <c r="V21" s="108"/>
      <c r="W21" s="153" t="str">
        <f t="shared" ref="W21" si="51">IF(W22="","",IF(W22:Y22=0,"■",IF(W22=0,"■",IF(W22&gt;Y22,"〇",IF(W22=Y22,"△","☓")))))</f>
        <v/>
      </c>
      <c r="X21" s="153"/>
      <c r="Y21" s="153"/>
      <c r="Z21" s="154" t="str">
        <f t="shared" ref="Z21" si="52">IF(Z22:AB22="■","■",IF(Z22="■","■",IF(AB22="■","〇",IF(Z22:AB22="","",IF(Z22&gt;AB22,"〇",IF(Z22=AB22,"△","☓"))))))</f>
        <v/>
      </c>
      <c r="AA21" s="155"/>
      <c r="AB21" s="156"/>
      <c r="AC21" s="154" t="str">
        <f t="shared" ref="AC21" si="53">IF(AC22:AE22="■","■",IF(AC22="■","■",IF(AE22="■","〇",IF(AC22:AE22="","",IF(AC22&gt;AE22,"〇",IF(AC22=AE22,"△","☓"))))))</f>
        <v/>
      </c>
      <c r="AD21" s="155"/>
      <c r="AE21" s="156"/>
      <c r="AF21" s="154" t="str">
        <f t="shared" ref="AF21" si="54">IF(AF22:AH22="■","■",IF(AF22="■","■",IF(AH22="■","〇",IF(AF22:AH22="","",IF(AF22&gt;AH22,"〇",IF(AF22=AH22,"△","☓"))))))</f>
        <v/>
      </c>
      <c r="AG21" s="155"/>
      <c r="AH21" s="157"/>
      <c r="AI21" s="136"/>
      <c r="AJ21" s="133"/>
      <c r="AK21" s="133"/>
      <c r="AL21" s="162"/>
      <c r="AM21" s="165"/>
      <c r="AN21" s="90"/>
      <c r="AO21" s="130"/>
      <c r="AP21" s="133"/>
      <c r="AQ21" s="170"/>
      <c r="AR21" s="84"/>
      <c r="AS21" s="85"/>
    </row>
    <row r="22" spans="2:45" ht="23.1" customHeight="1" thickBot="1" x14ac:dyDescent="0.5">
      <c r="B22" s="137"/>
      <c r="C22" s="142"/>
      <c r="D22" s="143"/>
      <c r="E22" s="41" t="str">
        <f>IF(V7="","",V7)</f>
        <v/>
      </c>
      <c r="F22" s="42" t="s">
        <v>1</v>
      </c>
      <c r="G22" s="43" t="str">
        <f>IF(T7="","",T7)</f>
        <v/>
      </c>
      <c r="H22" s="44" t="str">
        <f>IF(V10="","",V10)</f>
        <v/>
      </c>
      <c r="I22" s="42" t="s">
        <v>1</v>
      </c>
      <c r="J22" s="44" t="str">
        <f>IF(T10="","",T10)</f>
        <v/>
      </c>
      <c r="K22" s="44" t="str">
        <f>IF(V13="","",V13)</f>
        <v/>
      </c>
      <c r="L22" s="42" t="s">
        <v>1</v>
      </c>
      <c r="M22" s="44" t="str">
        <f>IF(T13="","",T13)</f>
        <v/>
      </c>
      <c r="N22" s="44" t="str">
        <f>IF(V16="","",V16)</f>
        <v/>
      </c>
      <c r="O22" s="42" t="s">
        <v>1</v>
      </c>
      <c r="P22" s="44" t="str">
        <f>IF(T16="","",T16)</f>
        <v/>
      </c>
      <c r="Q22" s="44" t="str">
        <f>IF(V19="","",V19)</f>
        <v/>
      </c>
      <c r="R22" s="42" t="s">
        <v>1</v>
      </c>
      <c r="S22" s="44" t="str">
        <f>IF(T19="","",T19)</f>
        <v/>
      </c>
      <c r="T22" s="109"/>
      <c r="U22" s="110"/>
      <c r="V22" s="111"/>
      <c r="W22" s="32"/>
      <c r="X22" s="31" t="s">
        <v>9</v>
      </c>
      <c r="Y22" s="32"/>
      <c r="Z22" s="32"/>
      <c r="AA22" s="31" t="s">
        <v>9</v>
      </c>
      <c r="AB22" s="32"/>
      <c r="AC22" s="32"/>
      <c r="AD22" s="31" t="s">
        <v>9</v>
      </c>
      <c r="AE22" s="32"/>
      <c r="AF22" s="32"/>
      <c r="AG22" s="31" t="s">
        <v>9</v>
      </c>
      <c r="AH22" s="33"/>
      <c r="AI22" s="137"/>
      <c r="AJ22" s="134"/>
      <c r="AK22" s="134"/>
      <c r="AL22" s="163"/>
      <c r="AM22" s="166"/>
      <c r="AN22" s="91"/>
      <c r="AO22" s="131"/>
      <c r="AP22" s="134"/>
      <c r="AQ22" s="171"/>
      <c r="AR22" s="84"/>
      <c r="AS22" s="85"/>
    </row>
    <row r="23" spans="2:45" ht="19.899999999999999" customHeight="1" thickBot="1" x14ac:dyDescent="0.5">
      <c r="B23" s="116">
        <v>7</v>
      </c>
      <c r="C23" s="172" t="str">
        <f>W4</f>
        <v/>
      </c>
      <c r="D23" s="120"/>
      <c r="E23" s="127" t="str">
        <f>IF(W5=0,"",W5)</f>
        <v/>
      </c>
      <c r="F23" s="128"/>
      <c r="G23" s="128"/>
      <c r="H23" s="128" t="str">
        <f>IF(W8=0,"",W8)</f>
        <v/>
      </c>
      <c r="I23" s="128"/>
      <c r="J23" s="128"/>
      <c r="K23" s="128" t="str">
        <f>IF(W11=0,"",W11)</f>
        <v/>
      </c>
      <c r="L23" s="128"/>
      <c r="M23" s="128"/>
      <c r="N23" s="128" t="str">
        <f>IF(W14=0,"",W14)</f>
        <v/>
      </c>
      <c r="O23" s="128"/>
      <c r="P23" s="128"/>
      <c r="Q23" s="175" t="str">
        <f>IF(W17=0,"",W17)</f>
        <v/>
      </c>
      <c r="R23" s="126"/>
      <c r="S23" s="127"/>
      <c r="T23" s="128" t="str">
        <f>IF(W20=0,"",W20)</f>
        <v/>
      </c>
      <c r="U23" s="128"/>
      <c r="V23" s="128"/>
      <c r="W23" s="103"/>
      <c r="X23" s="104"/>
      <c r="Y23" s="105"/>
      <c r="Z23" s="113"/>
      <c r="AA23" s="114"/>
      <c r="AB23" s="115"/>
      <c r="AC23" s="113"/>
      <c r="AD23" s="114"/>
      <c r="AE23" s="115"/>
      <c r="AF23" s="113"/>
      <c r="AG23" s="114"/>
      <c r="AH23" s="148"/>
      <c r="AI23" s="94">
        <f>COUNTIF(E24:AH24,"〇")</f>
        <v>0</v>
      </c>
      <c r="AJ23" s="97">
        <f>COUNTIF(E24:AH24,"☓")+COUNTIF(E24:AH24,"■")</f>
        <v>0</v>
      </c>
      <c r="AK23" s="78">
        <f>COUNTIF(E24:AH24,"△")</f>
        <v>0</v>
      </c>
      <c r="AL23" s="100">
        <f>COUNTIF(E24:AH24,"■")</f>
        <v>0</v>
      </c>
      <c r="AM23" s="86">
        <f t="shared" ref="AM23" si="55">AI23*3+AK23*2+AJ23*1-AL23</f>
        <v>0</v>
      </c>
      <c r="AN23" s="89"/>
      <c r="AO23" s="75">
        <f>SUM(E25,H25,K25,N25,Q25,T25,W25,Z25,AC25,AF25)</f>
        <v>0</v>
      </c>
      <c r="AP23" s="78">
        <f>SUM(G25,J25,M25,P25,S25,V25,Y25,AB25,AE25,AH25)</f>
        <v>0</v>
      </c>
      <c r="AQ23" s="81">
        <f>AO23-AP23</f>
        <v>0</v>
      </c>
      <c r="AR23" s="84">
        <f>IFERROR(_xlfn.RANK.EQ(AS23,$AS$5:$AS$25),"")</f>
        <v>1</v>
      </c>
      <c r="AS23" s="85">
        <f t="shared" ref="AS23" si="56">AM23*1000000+AN23*1000+AQ23+AO23*0.01</f>
        <v>0</v>
      </c>
    </row>
    <row r="24" spans="2:45" ht="23.1" customHeight="1" thickBot="1" x14ac:dyDescent="0.5">
      <c r="B24" s="117"/>
      <c r="C24" s="173"/>
      <c r="D24" s="122"/>
      <c r="E24" s="93" t="str">
        <f>IF(E25="","",IF(E25:G25=0,"■",IF(E25=0,"■",IF(E25&gt;G25,"〇",IF(E25=G25,"△","☓")))))</f>
        <v/>
      </c>
      <c r="F24" s="93"/>
      <c r="G24" s="93"/>
      <c r="H24" s="93" t="str">
        <f t="shared" ref="H24" si="57">IF(H25="","",IF(H25:J25=0,"■",IF(H25=0,"■",IF(H25&gt;J25,"〇",IF(H25=J25,"△","☓")))))</f>
        <v/>
      </c>
      <c r="I24" s="93"/>
      <c r="J24" s="93"/>
      <c r="K24" s="93" t="str">
        <f t="shared" ref="K24" si="58">IF(K25="","",IF(K25:M25=0,"■",IF(K25=0,"■",IF(K25&gt;M25,"〇",IF(K25=M25,"△","☓")))))</f>
        <v/>
      </c>
      <c r="L24" s="93"/>
      <c r="M24" s="93"/>
      <c r="N24" s="93" t="str">
        <f t="shared" ref="N24" si="59">IF(N25="","",IF(N25:P25=0,"■",IF(N25=0,"■",IF(N25&gt;P25,"〇",IF(N25=P25,"△","☓")))))</f>
        <v/>
      </c>
      <c r="O24" s="93"/>
      <c r="P24" s="93"/>
      <c r="Q24" s="93" t="str">
        <f t="shared" ref="Q24" si="60">IF(Q25="","",IF(Q25:S25=0,"■",IF(Q25=0,"■",IF(Q25&gt;S25,"〇",IF(Q25=S25,"△","☓")))))</f>
        <v/>
      </c>
      <c r="R24" s="93"/>
      <c r="S24" s="93"/>
      <c r="T24" s="93" t="str">
        <f t="shared" ref="T24" si="61">IF(T25="","",IF(T25:V25=0,"■",IF(T25=0,"■",IF(T25&gt;V25,"〇",IF(T25=V25,"△","☓")))))</f>
        <v/>
      </c>
      <c r="U24" s="93"/>
      <c r="V24" s="93"/>
      <c r="W24" s="106"/>
      <c r="X24" s="107"/>
      <c r="Y24" s="108"/>
      <c r="Z24" s="149" t="str">
        <f t="shared" ref="Z24" si="62">IF(Z25:AB25="■","■",IF(Z25="■","■",IF(AB25="■","〇",IF(Z25:AB25="","",IF(Z25&gt;AB25,"〇",IF(Z25=AB25,"△","☓"))))))</f>
        <v/>
      </c>
      <c r="AA24" s="150"/>
      <c r="AB24" s="151"/>
      <c r="AC24" s="149" t="str">
        <f t="shared" ref="AC24" si="63">IF(AC25:AE25="■","■",IF(AC25="■","■",IF(AE25="■","〇",IF(AC25:AE25="","",IF(AC25&gt;AE25,"〇",IF(AC25=AE25,"△","☓"))))))</f>
        <v/>
      </c>
      <c r="AD24" s="150"/>
      <c r="AE24" s="151"/>
      <c r="AF24" s="149" t="str">
        <f t="shared" ref="AF24" si="64">IF(AF25:AH25="■","■",IF(AF25="■","■",IF(AH25="■","〇",IF(AF25:AH25="","",IF(AF25&gt;AH25,"〇",IF(AF25=AH25,"△","☓"))))))</f>
        <v/>
      </c>
      <c r="AG24" s="150"/>
      <c r="AH24" s="152"/>
      <c r="AI24" s="95"/>
      <c r="AJ24" s="98"/>
      <c r="AK24" s="79"/>
      <c r="AL24" s="101"/>
      <c r="AM24" s="87"/>
      <c r="AN24" s="90"/>
      <c r="AO24" s="76"/>
      <c r="AP24" s="79"/>
      <c r="AQ24" s="82"/>
      <c r="AR24" s="84"/>
      <c r="AS24" s="85"/>
    </row>
    <row r="25" spans="2:45" ht="23.1" customHeight="1" thickBot="1" x14ac:dyDescent="0.5">
      <c r="B25" s="118"/>
      <c r="C25" s="174"/>
      <c r="D25" s="124"/>
      <c r="E25" s="45" t="str">
        <f>IF(Y7="","",Y7)</f>
        <v/>
      </c>
      <c r="F25" s="38" t="s">
        <v>1</v>
      </c>
      <c r="G25" s="40" t="str">
        <f>IF(W7="","",W7)</f>
        <v/>
      </c>
      <c r="H25" s="40" t="str">
        <f>IF(Y10="","",Y10)</f>
        <v/>
      </c>
      <c r="I25" s="38" t="s">
        <v>1</v>
      </c>
      <c r="J25" s="40" t="str">
        <f>IF(W10="","",W10)</f>
        <v/>
      </c>
      <c r="K25" s="40" t="str">
        <f>IF(Y13="","",Y13)</f>
        <v/>
      </c>
      <c r="L25" s="38" t="s">
        <v>1</v>
      </c>
      <c r="M25" s="40" t="str">
        <f>IF(W13="","",W13)</f>
        <v/>
      </c>
      <c r="N25" s="40" t="str">
        <f>IF(Y16="","",Y16)</f>
        <v/>
      </c>
      <c r="O25" s="38" t="s">
        <v>1</v>
      </c>
      <c r="P25" s="40" t="str">
        <f>IF(W16="","",W16)</f>
        <v/>
      </c>
      <c r="Q25" s="40" t="str">
        <f>IF(Y19="","",Y19)</f>
        <v/>
      </c>
      <c r="R25" s="38" t="s">
        <v>1</v>
      </c>
      <c r="S25" s="40" t="str">
        <f>IF(W19="","",W19)</f>
        <v/>
      </c>
      <c r="T25" s="40" t="str">
        <f>IF(Y22="","",Y22)</f>
        <v/>
      </c>
      <c r="U25" s="38" t="s">
        <v>1</v>
      </c>
      <c r="V25" s="40" t="str">
        <f>IF(W22="","",W22)</f>
        <v/>
      </c>
      <c r="W25" s="109"/>
      <c r="X25" s="110"/>
      <c r="Y25" s="111"/>
      <c r="Z25" s="51"/>
      <c r="AA25" s="40" t="s">
        <v>9</v>
      </c>
      <c r="AB25" s="51"/>
      <c r="AC25" s="51"/>
      <c r="AD25" s="40" t="s">
        <v>9</v>
      </c>
      <c r="AE25" s="51"/>
      <c r="AF25" s="51"/>
      <c r="AG25" s="40" t="s">
        <v>9</v>
      </c>
      <c r="AH25" s="52"/>
      <c r="AI25" s="96"/>
      <c r="AJ25" s="99"/>
      <c r="AK25" s="80"/>
      <c r="AL25" s="102"/>
      <c r="AM25" s="88"/>
      <c r="AN25" s="91"/>
      <c r="AO25" s="77"/>
      <c r="AP25" s="80"/>
      <c r="AQ25" s="83"/>
      <c r="AR25" s="84"/>
      <c r="AS25" s="85"/>
    </row>
    <row r="26" spans="2:45" ht="24.95" customHeight="1" x14ac:dyDescent="0.45">
      <c r="N26" s="5"/>
      <c r="O26" s="5"/>
      <c r="P26" s="5"/>
      <c r="Q26" s="5"/>
      <c r="R26" s="5"/>
      <c r="S26" s="5"/>
      <c r="AJ26" s="65"/>
      <c r="AK26" s="65"/>
      <c r="AL26" s="65"/>
      <c r="AM26" s="65"/>
      <c r="AN26" s="66" t="s">
        <v>28</v>
      </c>
      <c r="AO26" s="65"/>
      <c r="AP26" s="65"/>
      <c r="AQ26" s="65"/>
      <c r="AR26" s="67"/>
      <c r="AS26" s="63"/>
    </row>
    <row r="27" spans="2:45" ht="24.95" customHeight="1" x14ac:dyDescent="0.45">
      <c r="AJ27" s="72" t="s">
        <v>31</v>
      </c>
      <c r="AK27" s="73"/>
      <c r="AL27" s="73"/>
      <c r="AM27" s="73"/>
      <c r="AN27" s="73"/>
      <c r="AO27" s="73"/>
      <c r="AP27" s="73"/>
      <c r="AQ27" s="73"/>
      <c r="AR27" s="74"/>
    </row>
    <row r="28" spans="2:45" ht="24.95" customHeight="1" x14ac:dyDescent="0.45">
      <c r="AI28" s="177" t="s">
        <v>33</v>
      </c>
      <c r="AJ28" s="92" t="s">
        <v>32</v>
      </c>
      <c r="AK28" s="92"/>
      <c r="AL28" s="92"/>
      <c r="AM28" s="92"/>
      <c r="AN28" s="92"/>
      <c r="AO28" s="92"/>
      <c r="AP28" s="92"/>
      <c r="AQ28" s="92"/>
      <c r="AR28" s="92"/>
    </row>
    <row r="29" spans="2:45" ht="24.95" customHeight="1" x14ac:dyDescent="0.45">
      <c r="AI29" s="177"/>
      <c r="AJ29" s="92"/>
      <c r="AK29" s="92"/>
      <c r="AL29" s="92"/>
      <c r="AM29" s="92"/>
      <c r="AN29" s="92"/>
      <c r="AO29" s="92"/>
      <c r="AP29" s="92"/>
      <c r="AQ29" s="92"/>
      <c r="AR29" s="92"/>
    </row>
    <row r="30" spans="2:45" ht="24.95" customHeight="1" x14ac:dyDescent="0.45">
      <c r="AI30" s="177"/>
      <c r="AJ30" s="92"/>
      <c r="AK30" s="92"/>
      <c r="AL30" s="92"/>
      <c r="AM30" s="92"/>
      <c r="AN30" s="92"/>
      <c r="AO30" s="92"/>
      <c r="AP30" s="92"/>
      <c r="AQ30" s="92"/>
      <c r="AR30" s="92"/>
    </row>
    <row r="31" spans="2:45" ht="24.95" customHeight="1" x14ac:dyDescent="0.45">
      <c r="AI31" s="177"/>
      <c r="AJ31" s="92"/>
      <c r="AK31" s="92"/>
      <c r="AL31" s="92"/>
      <c r="AM31" s="92"/>
      <c r="AN31" s="92"/>
      <c r="AO31" s="92"/>
      <c r="AP31" s="92"/>
      <c r="AQ31" s="92"/>
      <c r="AR31" s="92"/>
    </row>
  </sheetData>
  <sheetProtection sheet="1" objects="1" scenarios="1"/>
  <mergeCells count="240">
    <mergeCell ref="AI28:AI31"/>
    <mergeCell ref="AN5:AN7"/>
    <mergeCell ref="AN8:AN10"/>
    <mergeCell ref="AN11:AN13"/>
    <mergeCell ref="AN14:AN16"/>
    <mergeCell ref="AN17:AN19"/>
    <mergeCell ref="AN20:AN22"/>
    <mergeCell ref="AN23:AN25"/>
    <mergeCell ref="AS11:AS13"/>
    <mergeCell ref="AS14:AS16"/>
    <mergeCell ref="AS17:AS19"/>
    <mergeCell ref="AS23:AS25"/>
    <mergeCell ref="AP23:AP25"/>
    <mergeCell ref="AQ23:AQ25"/>
    <mergeCell ref="AS20:AS22"/>
    <mergeCell ref="AP14:AP16"/>
    <mergeCell ref="AQ14:AQ16"/>
    <mergeCell ref="AR14:AR16"/>
    <mergeCell ref="AP8:AP10"/>
    <mergeCell ref="AQ8:AQ10"/>
    <mergeCell ref="AS8:AS10"/>
    <mergeCell ref="AO8:AO10"/>
    <mergeCell ref="AS5:AS7"/>
    <mergeCell ref="AR8:AR10"/>
    <mergeCell ref="AR5:AR7"/>
    <mergeCell ref="E24:G24"/>
    <mergeCell ref="H24:J24"/>
    <mergeCell ref="K24:M24"/>
    <mergeCell ref="N24:P24"/>
    <mergeCell ref="Q24:S24"/>
    <mergeCell ref="T24:V24"/>
    <mergeCell ref="AI23:AI25"/>
    <mergeCell ref="AJ23:AJ25"/>
    <mergeCell ref="AK23:AK25"/>
    <mergeCell ref="AL23:AL25"/>
    <mergeCell ref="AM23:AM25"/>
    <mergeCell ref="AO23:AO25"/>
    <mergeCell ref="Q23:S23"/>
    <mergeCell ref="T23:V23"/>
    <mergeCell ref="W23:Y25"/>
    <mergeCell ref="AF24:AH24"/>
    <mergeCell ref="AC24:AE24"/>
    <mergeCell ref="Z24:AB24"/>
    <mergeCell ref="AF23:AH23"/>
    <mergeCell ref="AC23:AE23"/>
    <mergeCell ref="Z23:AB23"/>
    <mergeCell ref="AI20:AI22"/>
    <mergeCell ref="AJ20:AJ22"/>
    <mergeCell ref="B23:B25"/>
    <mergeCell ref="C23:D25"/>
    <mergeCell ref="E23:G23"/>
    <mergeCell ref="H23:J23"/>
    <mergeCell ref="K23:M23"/>
    <mergeCell ref="N23:P23"/>
    <mergeCell ref="AP20:AP22"/>
    <mergeCell ref="AQ20:AQ22"/>
    <mergeCell ref="AR20:AR22"/>
    <mergeCell ref="B20:B22"/>
    <mergeCell ref="C20:D22"/>
    <mergeCell ref="AR23:AR25"/>
    <mergeCell ref="AF21:AH21"/>
    <mergeCell ref="AC21:AE21"/>
    <mergeCell ref="Z21:AB21"/>
    <mergeCell ref="AF20:AH20"/>
    <mergeCell ref="AC20:AE20"/>
    <mergeCell ref="Z20:AB20"/>
    <mergeCell ref="E21:G21"/>
    <mergeCell ref="H21:J21"/>
    <mergeCell ref="K21:M21"/>
    <mergeCell ref="N21:P21"/>
    <mergeCell ref="Q21:S21"/>
    <mergeCell ref="W21:Y21"/>
    <mergeCell ref="AK20:AK22"/>
    <mergeCell ref="AL20:AL22"/>
    <mergeCell ref="AM20:AM22"/>
    <mergeCell ref="AO20:AO22"/>
    <mergeCell ref="Q20:S20"/>
    <mergeCell ref="T20:V22"/>
    <mergeCell ref="W20:Y20"/>
    <mergeCell ref="E20:G20"/>
    <mergeCell ref="H20:J20"/>
    <mergeCell ref="K20:M20"/>
    <mergeCell ref="N20:P20"/>
    <mergeCell ref="AR17:AR19"/>
    <mergeCell ref="E18:G18"/>
    <mergeCell ref="H18:J18"/>
    <mergeCell ref="K18:M18"/>
    <mergeCell ref="N18:P18"/>
    <mergeCell ref="T18:V18"/>
    <mergeCell ref="W18:Y18"/>
    <mergeCell ref="Z18:AB18"/>
    <mergeCell ref="AJ17:AJ19"/>
    <mergeCell ref="AK17:AK19"/>
    <mergeCell ref="AL17:AL19"/>
    <mergeCell ref="AM17:AM19"/>
    <mergeCell ref="AO17:AO19"/>
    <mergeCell ref="AP17:AP19"/>
    <mergeCell ref="T17:V17"/>
    <mergeCell ref="W17:Y17"/>
    <mergeCell ref="Z17:AB17"/>
    <mergeCell ref="AC17:AE17"/>
    <mergeCell ref="AF17:AH17"/>
    <mergeCell ref="AI17:AI19"/>
    <mergeCell ref="AC18:AE18"/>
    <mergeCell ref="AF18:AH18"/>
    <mergeCell ref="AQ17:AQ19"/>
    <mergeCell ref="E14:G14"/>
    <mergeCell ref="H14:J14"/>
    <mergeCell ref="K14:M14"/>
    <mergeCell ref="N14:P16"/>
    <mergeCell ref="AI14:AI16"/>
    <mergeCell ref="AJ14:AJ16"/>
    <mergeCell ref="AK14:AK16"/>
    <mergeCell ref="B17:B19"/>
    <mergeCell ref="C17:D19"/>
    <mergeCell ref="E17:G17"/>
    <mergeCell ref="H17:J17"/>
    <mergeCell ref="K17:M17"/>
    <mergeCell ref="N17:P17"/>
    <mergeCell ref="Q17:S19"/>
    <mergeCell ref="B14:B16"/>
    <mergeCell ref="C14:D16"/>
    <mergeCell ref="E15:G15"/>
    <mergeCell ref="H15:J15"/>
    <mergeCell ref="K15:M15"/>
    <mergeCell ref="Q15:S15"/>
    <mergeCell ref="AL14:AL16"/>
    <mergeCell ref="AM14:AM16"/>
    <mergeCell ref="AO14:AO16"/>
    <mergeCell ref="Q14:S14"/>
    <mergeCell ref="T14:V14"/>
    <mergeCell ref="W14:Y14"/>
    <mergeCell ref="AF14:AH14"/>
    <mergeCell ref="AC14:AE14"/>
    <mergeCell ref="Z14:AB14"/>
    <mergeCell ref="Z15:AB15"/>
    <mergeCell ref="AC15:AE15"/>
    <mergeCell ref="AF15:AH15"/>
    <mergeCell ref="T15:V15"/>
    <mergeCell ref="W15:Y15"/>
    <mergeCell ref="AR11:AR13"/>
    <mergeCell ref="E12:G12"/>
    <mergeCell ref="H12:J12"/>
    <mergeCell ref="N12:P12"/>
    <mergeCell ref="Q12:S12"/>
    <mergeCell ref="T12:V12"/>
    <mergeCell ref="W12:Y12"/>
    <mergeCell ref="Z12:AB12"/>
    <mergeCell ref="AJ11:AJ13"/>
    <mergeCell ref="AK11:AK13"/>
    <mergeCell ref="AL11:AL13"/>
    <mergeCell ref="AM11:AM13"/>
    <mergeCell ref="AO11:AO13"/>
    <mergeCell ref="AP11:AP13"/>
    <mergeCell ref="T11:V11"/>
    <mergeCell ref="W11:Y11"/>
    <mergeCell ref="Z11:AB11"/>
    <mergeCell ref="AC11:AE11"/>
    <mergeCell ref="AF11:AH11"/>
    <mergeCell ref="AI11:AI13"/>
    <mergeCell ref="AJ8:AJ10"/>
    <mergeCell ref="AC12:AE12"/>
    <mergeCell ref="AF12:AH12"/>
    <mergeCell ref="B11:B13"/>
    <mergeCell ref="C11:D13"/>
    <mergeCell ref="E11:G11"/>
    <mergeCell ref="H11:J11"/>
    <mergeCell ref="K11:M13"/>
    <mergeCell ref="N11:P11"/>
    <mergeCell ref="Q11:S11"/>
    <mergeCell ref="AF9:AH9"/>
    <mergeCell ref="E9:G9"/>
    <mergeCell ref="K9:M9"/>
    <mergeCell ref="E8:G8"/>
    <mergeCell ref="N8:P8"/>
    <mergeCell ref="B8:B10"/>
    <mergeCell ref="C8:D10"/>
    <mergeCell ref="Z9:AB9"/>
    <mergeCell ref="AC9:AE9"/>
    <mergeCell ref="AC8:AE8"/>
    <mergeCell ref="Z8:AB8"/>
    <mergeCell ref="AT5:AT14"/>
    <mergeCell ref="H6:J6"/>
    <mergeCell ref="K6:M6"/>
    <mergeCell ref="N6:P6"/>
    <mergeCell ref="Q6:S6"/>
    <mergeCell ref="T6:V6"/>
    <mergeCell ref="W6:Y6"/>
    <mergeCell ref="Z6:AB6"/>
    <mergeCell ref="AK5:AK7"/>
    <mergeCell ref="AL5:AL7"/>
    <mergeCell ref="AM5:AM7"/>
    <mergeCell ref="AO5:AO7"/>
    <mergeCell ref="AP5:AP7"/>
    <mergeCell ref="AQ5:AQ7"/>
    <mergeCell ref="W5:Y5"/>
    <mergeCell ref="Z5:AB5"/>
    <mergeCell ref="AC5:AE5"/>
    <mergeCell ref="AF5:AH5"/>
    <mergeCell ref="AI5:AI7"/>
    <mergeCell ref="AQ11:AQ13"/>
    <mergeCell ref="AF8:AH8"/>
    <mergeCell ref="W8:Y8"/>
    <mergeCell ref="H8:J10"/>
    <mergeCell ref="K8:M8"/>
    <mergeCell ref="B5:B7"/>
    <mergeCell ref="C5:D7"/>
    <mergeCell ref="E5:G7"/>
    <mergeCell ref="H5:J5"/>
    <mergeCell ref="K5:M5"/>
    <mergeCell ref="N5:P5"/>
    <mergeCell ref="Q5:S5"/>
    <mergeCell ref="T5:V5"/>
    <mergeCell ref="N9:P9"/>
    <mergeCell ref="Q8:S8"/>
    <mergeCell ref="T8:V8"/>
    <mergeCell ref="AJ28:AR31"/>
    <mergeCell ref="AL8:AL10"/>
    <mergeCell ref="AM8:AM10"/>
    <mergeCell ref="AJ27:AR27"/>
    <mergeCell ref="Q9:S9"/>
    <mergeCell ref="T9:V9"/>
    <mergeCell ref="AI2:AQ2"/>
    <mergeCell ref="B4:D4"/>
    <mergeCell ref="E4:G4"/>
    <mergeCell ref="H4:J4"/>
    <mergeCell ref="K4:M4"/>
    <mergeCell ref="N4:P4"/>
    <mergeCell ref="Q4:S4"/>
    <mergeCell ref="T4:V4"/>
    <mergeCell ref="W4:Y4"/>
    <mergeCell ref="Z4:AB4"/>
    <mergeCell ref="AC4:AE4"/>
    <mergeCell ref="AF4:AH4"/>
    <mergeCell ref="AJ5:AJ7"/>
    <mergeCell ref="AC6:AE6"/>
    <mergeCell ref="AF6:AH6"/>
    <mergeCell ref="W9:Y9"/>
    <mergeCell ref="AI8:AI10"/>
    <mergeCell ref="AK8:AK10"/>
  </mergeCells>
  <phoneticPr fontId="1"/>
  <conditionalFormatting sqref="AR5 AR8 AR11 AR14 AR17 AR20 AR23">
    <cfRule type="cellIs" dxfId="3" priority="6" operator="equal">
      <formula>2</formula>
    </cfRule>
    <cfRule type="cellIs" dxfId="2" priority="7" operator="equal">
      <formula>1</formula>
    </cfRule>
  </conditionalFormatting>
  <pageMargins left="0.23622047244094491" right="0.23622047244094491" top="0.35433070866141736" bottom="0.35433070866141736" header="0.31496062992125984" footer="0.31496062992125984"/>
  <pageSetup paperSize="9" scale="68" orientation="landscape" horizontalDpi="300" verticalDpi="300" r:id="rId1"/>
  <rowBreaks count="1" manualBreakCount="1">
    <brk id="4" max="43" man="1"/>
  </rowBreaks>
  <colBreaks count="1" manualBreakCount="1">
    <brk id="1" max="26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グループ分け!$A$2:$A$17</xm:f>
          </x14:formula1>
          <xm:sqref>AI2:AQ2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J28"/>
  <sheetViews>
    <sheetView zoomScale="90" zoomScaleNormal="90" workbookViewId="0">
      <selection activeCell="G12" sqref="G12"/>
    </sheetView>
  </sheetViews>
  <sheetFormatPr defaultColWidth="8.21875" defaultRowHeight="13.5" x14ac:dyDescent="0.45"/>
  <cols>
    <col min="1" max="1" width="10.5546875" style="14" bestFit="1" customWidth="1"/>
    <col min="2" max="2" width="11" style="1" bestFit="1" customWidth="1"/>
    <col min="3" max="10" width="11.109375" style="1" customWidth="1"/>
    <col min="11" max="11" width="9.109375" style="1" customWidth="1"/>
    <col min="12" max="16384" width="8.21875" style="1"/>
  </cols>
  <sheetData>
    <row r="1" spans="1:10" s="20" customFormat="1" ht="24.75" customHeight="1" x14ac:dyDescent="0.45">
      <c r="A1" s="21" t="s">
        <v>22</v>
      </c>
      <c r="B1" s="22" t="s">
        <v>23</v>
      </c>
      <c r="C1" s="196" t="s">
        <v>24</v>
      </c>
      <c r="D1" s="196"/>
      <c r="E1" s="196"/>
      <c r="F1" s="196"/>
      <c r="G1" s="196"/>
      <c r="H1" s="196"/>
      <c r="I1" s="196"/>
      <c r="J1" s="197"/>
    </row>
    <row r="2" spans="1:10" ht="24.95" customHeight="1" x14ac:dyDescent="0.45">
      <c r="A2" s="19" t="s">
        <v>12</v>
      </c>
      <c r="B2" s="16">
        <v>6</v>
      </c>
      <c r="C2" s="7" t="s">
        <v>40</v>
      </c>
      <c r="D2" s="7" t="s">
        <v>41</v>
      </c>
      <c r="E2" s="7" t="s">
        <v>42</v>
      </c>
      <c r="F2" s="7" t="s">
        <v>43</v>
      </c>
      <c r="G2" s="7" t="s">
        <v>44</v>
      </c>
      <c r="H2" s="7" t="s">
        <v>45</v>
      </c>
      <c r="I2" s="10"/>
      <c r="J2" s="13"/>
    </row>
    <row r="3" spans="1:10" ht="24.95" customHeight="1" x14ac:dyDescent="0.45">
      <c r="A3" s="19" t="s">
        <v>13</v>
      </c>
      <c r="B3" s="15">
        <v>6</v>
      </c>
      <c r="C3" s="7" t="s">
        <v>46</v>
      </c>
      <c r="D3" s="7" t="s">
        <v>47</v>
      </c>
      <c r="E3" s="7" t="s">
        <v>48</v>
      </c>
      <c r="F3" s="7" t="s">
        <v>49</v>
      </c>
      <c r="G3" s="7" t="s">
        <v>50</v>
      </c>
      <c r="H3" s="7" t="s">
        <v>51</v>
      </c>
      <c r="I3" s="10"/>
      <c r="J3" s="13"/>
    </row>
    <row r="4" spans="1:10" ht="24.95" customHeight="1" x14ac:dyDescent="0.45">
      <c r="A4" s="19" t="s">
        <v>14</v>
      </c>
      <c r="B4" s="15">
        <v>6</v>
      </c>
      <c r="C4" s="7" t="s">
        <v>52</v>
      </c>
      <c r="D4" s="7" t="s">
        <v>53</v>
      </c>
      <c r="E4" s="7" t="s">
        <v>54</v>
      </c>
      <c r="F4" s="7" t="s">
        <v>55</v>
      </c>
      <c r="G4" s="7" t="s">
        <v>56</v>
      </c>
      <c r="H4" s="7" t="s">
        <v>57</v>
      </c>
      <c r="I4" s="10"/>
      <c r="J4" s="13"/>
    </row>
    <row r="5" spans="1:10" ht="24.95" customHeight="1" x14ac:dyDescent="0.45">
      <c r="A5" s="19" t="s">
        <v>15</v>
      </c>
      <c r="B5" s="15">
        <v>6</v>
      </c>
      <c r="C5" s="7" t="s">
        <v>58</v>
      </c>
      <c r="D5" s="7" t="s">
        <v>59</v>
      </c>
      <c r="E5" s="7" t="s">
        <v>60</v>
      </c>
      <c r="F5" s="7" t="s">
        <v>61</v>
      </c>
      <c r="G5" s="7" t="s">
        <v>62</v>
      </c>
      <c r="H5" s="7" t="s">
        <v>63</v>
      </c>
      <c r="I5" s="10"/>
      <c r="J5" s="13"/>
    </row>
    <row r="6" spans="1:10" ht="24.95" customHeight="1" x14ac:dyDescent="0.45">
      <c r="A6" s="19" t="s">
        <v>16</v>
      </c>
      <c r="B6" s="15">
        <v>6</v>
      </c>
      <c r="C6" s="7" t="s">
        <v>64</v>
      </c>
      <c r="D6" s="7" t="s">
        <v>65</v>
      </c>
      <c r="E6" s="7" t="s">
        <v>66</v>
      </c>
      <c r="F6" s="7" t="s">
        <v>67</v>
      </c>
      <c r="G6" s="7" t="s">
        <v>68</v>
      </c>
      <c r="H6" s="7" t="s">
        <v>69</v>
      </c>
      <c r="I6" s="10"/>
      <c r="J6" s="13"/>
    </row>
    <row r="7" spans="1:10" ht="24.95" customHeight="1" x14ac:dyDescent="0.45">
      <c r="A7" s="19" t="s">
        <v>17</v>
      </c>
      <c r="B7" s="15">
        <v>5</v>
      </c>
      <c r="C7" s="7" t="s">
        <v>70</v>
      </c>
      <c r="D7" s="7" t="s">
        <v>71</v>
      </c>
      <c r="E7" s="7" t="s">
        <v>72</v>
      </c>
      <c r="F7" s="7" t="s">
        <v>73</v>
      </c>
      <c r="G7" s="7" t="s">
        <v>74</v>
      </c>
      <c r="H7" s="7"/>
      <c r="I7" s="10"/>
      <c r="J7" s="13"/>
    </row>
    <row r="8" spans="1:10" ht="24.95" customHeight="1" x14ac:dyDescent="0.45">
      <c r="A8" s="19" t="s">
        <v>18</v>
      </c>
      <c r="B8" s="15">
        <v>6</v>
      </c>
      <c r="C8" s="7" t="s">
        <v>75</v>
      </c>
      <c r="D8" s="7" t="s">
        <v>76</v>
      </c>
      <c r="E8" s="7" t="s">
        <v>77</v>
      </c>
      <c r="F8" s="7" t="s">
        <v>78</v>
      </c>
      <c r="G8" s="7" t="s">
        <v>79</v>
      </c>
      <c r="H8" s="7" t="s">
        <v>80</v>
      </c>
      <c r="I8" s="10"/>
      <c r="J8" s="13"/>
    </row>
    <row r="9" spans="1:10" ht="24.95" customHeight="1" x14ac:dyDescent="0.45">
      <c r="A9" s="19" t="s">
        <v>35</v>
      </c>
      <c r="B9" s="15">
        <v>6</v>
      </c>
      <c r="C9" s="7" t="s">
        <v>81</v>
      </c>
      <c r="D9" s="7" t="s">
        <v>82</v>
      </c>
      <c r="E9" s="7" t="s">
        <v>30</v>
      </c>
      <c r="F9" s="7" t="s">
        <v>83</v>
      </c>
      <c r="G9" s="7" t="s">
        <v>84</v>
      </c>
      <c r="H9" s="7" t="s">
        <v>85</v>
      </c>
      <c r="I9" s="10"/>
      <c r="J9" s="13"/>
    </row>
    <row r="10" spans="1:10" ht="24.95" customHeight="1" x14ac:dyDescent="0.45">
      <c r="A10" s="19" t="s">
        <v>36</v>
      </c>
      <c r="B10" s="15">
        <v>6</v>
      </c>
      <c r="C10" s="7" t="s">
        <v>86</v>
      </c>
      <c r="D10" s="7" t="s">
        <v>87</v>
      </c>
      <c r="E10" s="7" t="s">
        <v>88</v>
      </c>
      <c r="F10" s="7" t="s">
        <v>89</v>
      </c>
      <c r="G10" s="7" t="s">
        <v>90</v>
      </c>
      <c r="H10" s="7" t="s">
        <v>91</v>
      </c>
      <c r="I10" s="10"/>
      <c r="J10" s="13"/>
    </row>
    <row r="11" spans="1:10" ht="24.95" customHeight="1" x14ac:dyDescent="0.45">
      <c r="A11" s="19" t="s">
        <v>37</v>
      </c>
      <c r="B11" s="15">
        <v>5</v>
      </c>
      <c r="C11" s="7" t="s">
        <v>92</v>
      </c>
      <c r="D11" s="7" t="s">
        <v>93</v>
      </c>
      <c r="E11" s="7" t="s">
        <v>94</v>
      </c>
      <c r="F11" s="7" t="s">
        <v>95</v>
      </c>
      <c r="G11" s="7" t="s">
        <v>96</v>
      </c>
      <c r="H11" s="7"/>
      <c r="I11" s="10"/>
      <c r="J11" s="13"/>
    </row>
    <row r="12" spans="1:10" ht="24.95" customHeight="1" x14ac:dyDescent="0.45">
      <c r="A12" s="70" t="s">
        <v>19</v>
      </c>
      <c r="B12" s="16">
        <v>6</v>
      </c>
      <c r="C12" s="7" t="s">
        <v>65</v>
      </c>
      <c r="D12" s="7" t="s">
        <v>97</v>
      </c>
      <c r="E12" s="7" t="s">
        <v>61</v>
      </c>
      <c r="F12" s="7" t="s">
        <v>98</v>
      </c>
      <c r="G12" s="7" t="s">
        <v>93</v>
      </c>
      <c r="H12" s="7" t="s">
        <v>30</v>
      </c>
      <c r="I12" s="10"/>
      <c r="J12" s="13"/>
    </row>
    <row r="13" spans="1:10" ht="24.95" customHeight="1" x14ac:dyDescent="0.45">
      <c r="A13" s="70" t="s">
        <v>20</v>
      </c>
      <c r="B13" s="15">
        <v>6</v>
      </c>
      <c r="C13" s="7" t="s">
        <v>46</v>
      </c>
      <c r="D13" s="7" t="s">
        <v>62</v>
      </c>
      <c r="E13" s="7" t="s">
        <v>99</v>
      </c>
      <c r="F13" s="7" t="s">
        <v>77</v>
      </c>
      <c r="G13" s="7" t="s">
        <v>82</v>
      </c>
      <c r="H13" s="7" t="s">
        <v>51</v>
      </c>
      <c r="I13" s="10"/>
      <c r="J13" s="13"/>
    </row>
    <row r="14" spans="1:10" ht="24.95" customHeight="1" x14ac:dyDescent="0.45">
      <c r="A14" s="70" t="s">
        <v>21</v>
      </c>
      <c r="B14" s="15">
        <v>6</v>
      </c>
      <c r="C14" s="7" t="s">
        <v>59</v>
      </c>
      <c r="D14" s="7" t="s">
        <v>66</v>
      </c>
      <c r="E14" s="7" t="s">
        <v>100</v>
      </c>
      <c r="F14" s="7" t="s">
        <v>54</v>
      </c>
      <c r="G14" s="7" t="s">
        <v>55</v>
      </c>
      <c r="H14" s="7" t="s">
        <v>73</v>
      </c>
      <c r="I14" s="10"/>
      <c r="J14" s="13"/>
    </row>
    <row r="15" spans="1:10" ht="24.95" customHeight="1" x14ac:dyDescent="0.45">
      <c r="A15" s="70" t="s">
        <v>38</v>
      </c>
      <c r="B15" s="15">
        <v>6</v>
      </c>
      <c r="C15" s="7" t="s">
        <v>52</v>
      </c>
      <c r="D15" s="7" t="s">
        <v>60</v>
      </c>
      <c r="E15" s="7" t="s">
        <v>70</v>
      </c>
      <c r="F15" s="7" t="s">
        <v>67</v>
      </c>
      <c r="G15" s="7" t="s">
        <v>44</v>
      </c>
      <c r="H15" s="7" t="s">
        <v>101</v>
      </c>
      <c r="I15" s="10"/>
      <c r="J15" s="13"/>
    </row>
    <row r="16" spans="1:10" ht="24.95" customHeight="1" x14ac:dyDescent="0.45">
      <c r="A16" s="70" t="s">
        <v>39</v>
      </c>
      <c r="B16" s="15">
        <v>6</v>
      </c>
      <c r="C16" s="7" t="s">
        <v>102</v>
      </c>
      <c r="D16" s="7" t="s">
        <v>78</v>
      </c>
      <c r="E16" s="7" t="s">
        <v>48</v>
      </c>
      <c r="F16" s="7" t="s">
        <v>94</v>
      </c>
      <c r="G16" s="7" t="s">
        <v>95</v>
      </c>
      <c r="H16" s="7" t="s">
        <v>103</v>
      </c>
      <c r="I16" s="10"/>
      <c r="J16" s="13"/>
    </row>
    <row r="17" spans="1:10" ht="24.95" customHeight="1" x14ac:dyDescent="0.45">
      <c r="A17" s="70" t="s">
        <v>34</v>
      </c>
      <c r="B17" s="15">
        <v>5</v>
      </c>
      <c r="C17" s="7" t="s">
        <v>72</v>
      </c>
      <c r="D17" s="7" t="s">
        <v>92</v>
      </c>
      <c r="E17" s="7" t="s">
        <v>68</v>
      </c>
      <c r="F17" s="7" t="s">
        <v>79</v>
      </c>
      <c r="G17" s="7" t="s">
        <v>50</v>
      </c>
      <c r="H17" s="7"/>
      <c r="I17" s="10"/>
      <c r="J17" s="13"/>
    </row>
    <row r="18" spans="1:10" ht="25.5" customHeight="1" x14ac:dyDescent="0.45">
      <c r="A18" s="53"/>
      <c r="B18" s="8"/>
      <c r="C18" s="54"/>
      <c r="D18" s="54"/>
      <c r="E18" s="54"/>
      <c r="F18" s="54"/>
      <c r="G18" s="54"/>
      <c r="H18" s="54"/>
      <c r="I18" s="54"/>
      <c r="J18" s="9"/>
    </row>
    <row r="19" spans="1:10" ht="24.95" customHeight="1" x14ac:dyDescent="0.45">
      <c r="A19" s="19"/>
      <c r="B19" s="15"/>
      <c r="C19" s="8"/>
      <c r="D19" s="8"/>
      <c r="E19" s="8"/>
      <c r="F19" s="8"/>
      <c r="G19" s="8"/>
      <c r="H19" s="8"/>
      <c r="I19" s="8"/>
      <c r="J19" s="9"/>
    </row>
    <row r="20" spans="1:10" ht="24.95" customHeight="1" x14ac:dyDescent="0.45">
      <c r="A20" s="17"/>
      <c r="B20" s="8"/>
      <c r="C20" s="8"/>
      <c r="D20" s="8"/>
      <c r="E20" s="8"/>
      <c r="F20" s="8"/>
      <c r="G20" s="8"/>
      <c r="H20" s="8"/>
      <c r="I20" s="8"/>
      <c r="J20" s="9"/>
    </row>
    <row r="21" spans="1:10" ht="24.95" customHeight="1" x14ac:dyDescent="0.45">
      <c r="A21" s="17"/>
      <c r="B21" s="8"/>
      <c r="C21" s="8"/>
      <c r="D21" s="8"/>
      <c r="E21" s="8"/>
      <c r="F21" s="8"/>
      <c r="G21" s="8"/>
      <c r="H21" s="8"/>
      <c r="I21" s="8"/>
      <c r="J21" s="9"/>
    </row>
    <row r="22" spans="1:10" ht="24.95" customHeight="1" x14ac:dyDescent="0.45">
      <c r="A22" s="17"/>
      <c r="B22" s="8"/>
      <c r="C22" s="8"/>
      <c r="D22" s="8"/>
      <c r="E22" s="8"/>
      <c r="F22" s="8"/>
      <c r="G22" s="8"/>
      <c r="H22" s="8"/>
      <c r="I22" s="8"/>
      <c r="J22" s="9"/>
    </row>
    <row r="23" spans="1:10" ht="24.95" customHeight="1" x14ac:dyDescent="0.45">
      <c r="A23" s="17"/>
      <c r="B23" s="8"/>
      <c r="C23" s="8"/>
      <c r="D23" s="8"/>
      <c r="E23" s="8"/>
      <c r="F23" s="8"/>
      <c r="G23" s="8"/>
      <c r="H23" s="8"/>
      <c r="I23" s="8"/>
      <c r="J23" s="9"/>
    </row>
    <row r="24" spans="1:10" ht="24.95" customHeight="1" x14ac:dyDescent="0.45">
      <c r="A24" s="17"/>
      <c r="B24" s="8"/>
      <c r="C24" s="8"/>
      <c r="D24" s="8"/>
      <c r="E24" s="8"/>
      <c r="F24" s="8"/>
      <c r="G24" s="8"/>
      <c r="H24" s="8"/>
      <c r="I24" s="8"/>
      <c r="J24" s="9"/>
    </row>
    <row r="25" spans="1:10" ht="24.95" customHeight="1" x14ac:dyDescent="0.45">
      <c r="A25" s="17"/>
      <c r="B25" s="8"/>
      <c r="C25" s="8"/>
      <c r="D25" s="8"/>
      <c r="E25" s="8"/>
      <c r="F25" s="8"/>
      <c r="G25" s="8"/>
      <c r="H25" s="8"/>
      <c r="I25" s="8"/>
      <c r="J25" s="9"/>
    </row>
    <row r="26" spans="1:10" ht="24.95" customHeight="1" x14ac:dyDescent="0.45">
      <c r="A26" s="17"/>
      <c r="B26" s="8"/>
      <c r="C26" s="8"/>
      <c r="D26" s="8"/>
      <c r="E26" s="8"/>
      <c r="F26" s="8"/>
      <c r="G26" s="8"/>
      <c r="H26" s="8"/>
      <c r="I26" s="8"/>
      <c r="J26" s="9"/>
    </row>
    <row r="27" spans="1:10" ht="24.95" customHeight="1" x14ac:dyDescent="0.45">
      <c r="A27" s="17"/>
      <c r="B27" s="8"/>
      <c r="C27" s="8"/>
      <c r="D27" s="8"/>
      <c r="E27" s="8"/>
      <c r="F27" s="8"/>
      <c r="G27" s="8"/>
      <c r="H27" s="8"/>
      <c r="I27" s="8"/>
      <c r="J27" s="9"/>
    </row>
    <row r="28" spans="1:10" ht="24.95" customHeight="1" thickBot="1" x14ac:dyDescent="0.5">
      <c r="A28" s="18"/>
      <c r="B28" s="11"/>
      <c r="C28" s="11"/>
      <c r="D28" s="11"/>
      <c r="E28" s="11"/>
      <c r="F28" s="11"/>
      <c r="G28" s="11"/>
      <c r="H28" s="11"/>
      <c r="I28" s="11"/>
      <c r="J28" s="12"/>
    </row>
  </sheetData>
  <mergeCells count="1">
    <mergeCell ref="C1:J1"/>
  </mergeCells>
  <phoneticPr fontId="1"/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0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C1" zoomScale="90" zoomScaleNormal="90" workbookViewId="0">
      <selection activeCell="E1" sqref="E1"/>
    </sheetView>
  </sheetViews>
  <sheetFormatPr defaultRowHeight="18.75" x14ac:dyDescent="0.45"/>
  <cols>
    <col min="15" max="15" width="8.88671875" customWidth="1"/>
  </cols>
  <sheetData/>
  <phoneticPr fontId="1"/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B1:AV31"/>
  <sheetViews>
    <sheetView view="pageBreakPreview" topLeftCell="A2" zoomScale="65" zoomScaleNormal="75" zoomScaleSheetLayoutView="65" workbookViewId="0">
      <pane ySplit="2" topLeftCell="A4" activePane="bottomLeft" state="frozen"/>
      <selection activeCell="A2" sqref="A2"/>
      <selection pane="bottomLeft" activeCell="W2" sqref="W2"/>
    </sheetView>
  </sheetViews>
  <sheetFormatPr defaultColWidth="4.77734375" defaultRowHeight="24.95" customHeight="1" x14ac:dyDescent="0.45"/>
  <cols>
    <col min="1" max="2" width="4.77734375" style="3"/>
    <col min="3" max="4" width="10.77734375" style="3" customWidth="1"/>
    <col min="5" max="25" width="4.6640625" style="3" customWidth="1"/>
    <col min="26" max="34" width="4.6640625" style="3" hidden="1" customWidth="1"/>
    <col min="35" max="37" width="3.6640625" style="3" customWidth="1"/>
    <col min="38" max="38" width="3.5546875" style="3" bestFit="1" customWidth="1"/>
    <col min="39" max="39" width="3.5546875" style="3" customWidth="1"/>
    <col min="40" max="40" width="3.5546875" style="3" bestFit="1" customWidth="1"/>
    <col min="41" max="43" width="3.6640625" style="3" customWidth="1"/>
    <col min="44" max="44" width="3.5546875" style="56" bestFit="1" customWidth="1"/>
    <col min="45" max="45" width="34.33203125" style="68" customWidth="1"/>
    <col min="46" max="46" width="24.88671875" style="3" bestFit="1" customWidth="1"/>
    <col min="47" max="47" width="4.77734375" style="3"/>
    <col min="48" max="48" width="25.109375" style="3" bestFit="1" customWidth="1"/>
    <col min="49" max="16384" width="4.77734375" style="3"/>
  </cols>
  <sheetData>
    <row r="1" spans="2:48" ht="24.95" customHeight="1" thickBot="1" x14ac:dyDescent="0.5"/>
    <row r="2" spans="2:48" ht="80.099999999999994" customHeight="1" thickTop="1" thickBot="1" x14ac:dyDescent="0.5"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I2" s="178" t="s">
        <v>29</v>
      </c>
      <c r="AJ2" s="179"/>
      <c r="AK2" s="179"/>
      <c r="AL2" s="179"/>
      <c r="AM2" s="179"/>
      <c r="AN2" s="179"/>
      <c r="AO2" s="179"/>
      <c r="AP2" s="179"/>
      <c r="AQ2" s="180"/>
      <c r="AR2" s="25" t="s">
        <v>26</v>
      </c>
      <c r="AT2" s="62" t="s">
        <v>11</v>
      </c>
    </row>
    <row r="3" spans="2:48" ht="24.6" customHeight="1" thickTop="1" thickBot="1" x14ac:dyDescent="0.5">
      <c r="AT3" s="4"/>
    </row>
    <row r="4" spans="2:48" ht="187.5" thickBot="1" x14ac:dyDescent="0.5">
      <c r="B4" s="181" t="s">
        <v>0</v>
      </c>
      <c r="C4" s="182"/>
      <c r="D4" s="183"/>
      <c r="E4" s="184" t="str">
        <f>IFERROR(VLOOKUP($AI$2,グループ分け!$A$2:$J$33,3,FALSE),"")</f>
        <v/>
      </c>
      <c r="F4" s="185"/>
      <c r="G4" s="186"/>
      <c r="H4" s="187" t="str">
        <f>IFERROR(VLOOKUP($AI$2,グループ分け!$A$2:$J$33,4,FALSE),"")</f>
        <v/>
      </c>
      <c r="I4" s="185"/>
      <c r="J4" s="188"/>
      <c r="K4" s="184" t="str">
        <f>IFERROR(VLOOKUP($AI$2,グループ分け!$A$2:$J$33,5,FALSE),"")</f>
        <v/>
      </c>
      <c r="L4" s="185"/>
      <c r="M4" s="188"/>
      <c r="N4" s="184" t="str">
        <f>IFERROR(VLOOKUP($AI$2,グループ分け!$A$2:$J$33,6,FALSE),"")</f>
        <v/>
      </c>
      <c r="O4" s="185"/>
      <c r="P4" s="188"/>
      <c r="Q4" s="184" t="str">
        <f>IFERROR(VLOOKUP($AI$2,グループ分け!$A$2:$J$33,7,FALSE),"")</f>
        <v/>
      </c>
      <c r="R4" s="185"/>
      <c r="S4" s="188"/>
      <c r="T4" s="184" t="str">
        <f>IFERROR(VLOOKUP($AI$2,グループ分け!$A$2:$J$33,8,FALSE),"")</f>
        <v/>
      </c>
      <c r="U4" s="185"/>
      <c r="V4" s="188"/>
      <c r="W4" s="184" t="str">
        <f>IFERROR(VLOOKUP($AI$2,グループ分け!$A$2:$J$33,9,FALSE),"")</f>
        <v/>
      </c>
      <c r="X4" s="185"/>
      <c r="Y4" s="188"/>
      <c r="Z4" s="189" t="str">
        <f>IFERROR(VLOOKUP($AI$2,グループ分け!$A$2:$J$17,10,FALSE),"")</f>
        <v/>
      </c>
      <c r="AA4" s="190"/>
      <c r="AB4" s="191"/>
      <c r="AC4" s="189" t="str">
        <f>IFERROR(VLOOKUP($AI$2,グループ分け!$A$2:$J$17,11,FALSE),"")</f>
        <v/>
      </c>
      <c r="AD4" s="190"/>
      <c r="AE4" s="191"/>
      <c r="AF4" s="189" t="str">
        <f>IFERROR(VLOOKUP($AI$2,グループ分け!$A$2:$J$17,12,FALSE),"")</f>
        <v/>
      </c>
      <c r="AG4" s="190"/>
      <c r="AH4" s="191"/>
      <c r="AI4" s="46" t="s">
        <v>2</v>
      </c>
      <c r="AJ4" s="46" t="s">
        <v>3</v>
      </c>
      <c r="AK4" s="46" t="s">
        <v>4</v>
      </c>
      <c r="AL4" s="47" t="s">
        <v>8</v>
      </c>
      <c r="AM4" s="47" t="s">
        <v>27</v>
      </c>
      <c r="AN4" s="61" t="s">
        <v>25</v>
      </c>
      <c r="AO4" s="48" t="s">
        <v>6</v>
      </c>
      <c r="AP4" s="49" t="s">
        <v>5</v>
      </c>
      <c r="AQ4" s="47" t="s">
        <v>10</v>
      </c>
      <c r="AR4" s="50" t="s">
        <v>7</v>
      </c>
      <c r="AT4" s="6"/>
    </row>
    <row r="5" spans="2:48" ht="19.899999999999999" customHeight="1" thickBot="1" x14ac:dyDescent="0.5">
      <c r="B5" s="116">
        <v>1</v>
      </c>
      <c r="C5" s="172" t="str">
        <f>E4</f>
        <v/>
      </c>
      <c r="D5" s="120"/>
      <c r="E5" s="104"/>
      <c r="F5" s="104"/>
      <c r="G5" s="105"/>
      <c r="H5" s="112">
        <v>44044</v>
      </c>
      <c r="I5" s="112"/>
      <c r="J5" s="112"/>
      <c r="K5" s="112">
        <v>44053</v>
      </c>
      <c r="L5" s="112"/>
      <c r="M5" s="112"/>
      <c r="N5" s="112">
        <v>44152</v>
      </c>
      <c r="O5" s="112"/>
      <c r="P5" s="112"/>
      <c r="Q5" s="112">
        <v>44158</v>
      </c>
      <c r="R5" s="112"/>
      <c r="S5" s="112"/>
      <c r="T5" s="112">
        <v>44178</v>
      </c>
      <c r="U5" s="112"/>
      <c r="V5" s="112"/>
      <c r="W5" s="112">
        <v>44053</v>
      </c>
      <c r="X5" s="112"/>
      <c r="Y5" s="112"/>
      <c r="Z5" s="113"/>
      <c r="AA5" s="114"/>
      <c r="AB5" s="115"/>
      <c r="AC5" s="113"/>
      <c r="AD5" s="114"/>
      <c r="AE5" s="115"/>
      <c r="AF5" s="113"/>
      <c r="AG5" s="114"/>
      <c r="AH5" s="148"/>
      <c r="AI5" s="94">
        <f>COUNTIF(E6:AH6,"〇")</f>
        <v>2</v>
      </c>
      <c r="AJ5" s="97">
        <f>COUNTIF(E6:AH6,"☓")+COUNTIF(E6:AH6,"■")</f>
        <v>3</v>
      </c>
      <c r="AK5" s="78">
        <f>COUNTIF(E6:AH6,"△")</f>
        <v>1</v>
      </c>
      <c r="AL5" s="100">
        <f>COUNTIF(E6:AH6,"■")</f>
        <v>0</v>
      </c>
      <c r="AM5" s="86">
        <f>AI5*3+AK5*2+AJ5*1-AL5</f>
        <v>11</v>
      </c>
      <c r="AN5" s="89"/>
      <c r="AO5" s="75">
        <f>SUM(E7,H7,K7,N7,Q7,T7,W7,Z7,AC7,AF7)</f>
        <v>385</v>
      </c>
      <c r="AP5" s="78">
        <f>SUM(G7,J7,M7,P7,S7,V7,Y7,AB7,AE7,AH7)</f>
        <v>369</v>
      </c>
      <c r="AQ5" s="81">
        <f>AO5-AP5</f>
        <v>16</v>
      </c>
      <c r="AR5" s="84">
        <f>IFERROR(_xlfn.RANK.EQ(AS5,$AS$5:$AS$25),"")</f>
        <v>5</v>
      </c>
      <c r="AS5" s="201">
        <f>AM5*1000000+AN5*1000+AQ5+AO5*0.01</f>
        <v>11000019.85</v>
      </c>
      <c r="AT5" s="71"/>
    </row>
    <row r="6" spans="2:48" ht="23.1" customHeight="1" thickBot="1" x14ac:dyDescent="0.5">
      <c r="B6" s="117"/>
      <c r="C6" s="173"/>
      <c r="D6" s="122"/>
      <c r="E6" s="107"/>
      <c r="F6" s="107"/>
      <c r="G6" s="108"/>
      <c r="H6" s="93" t="str">
        <f>IF(H7="","",IF(H7:J7=0,"■",IF(H7=0,"■",IF(H7&gt;J7,"〇",IF(H7=J7,"△","☓")))))</f>
        <v>△</v>
      </c>
      <c r="I6" s="93"/>
      <c r="J6" s="93"/>
      <c r="K6" s="93" t="str">
        <f t="shared" ref="K6" si="0">IF(K7="","",IF(K7:M7=0,"■",IF(K7=0,"■",IF(K7&gt;M7,"〇",IF(K7=M7,"△","☓")))))</f>
        <v>☓</v>
      </c>
      <c r="L6" s="93"/>
      <c r="M6" s="93"/>
      <c r="N6" s="93" t="str">
        <f t="shared" ref="N6" si="1">IF(N7="","",IF(N7:P7=0,"■",IF(N7=0,"■",IF(N7&gt;P7,"〇",IF(N7=P7,"△","☓")))))</f>
        <v>☓</v>
      </c>
      <c r="O6" s="93"/>
      <c r="P6" s="93"/>
      <c r="Q6" s="93" t="str">
        <f t="shared" ref="Q6" si="2">IF(Q7="","",IF(Q7:S7=0,"■",IF(Q7=0,"■",IF(Q7&gt;S7,"〇",IF(Q7=S7,"△","☓")))))</f>
        <v>☓</v>
      </c>
      <c r="R6" s="93"/>
      <c r="S6" s="93"/>
      <c r="T6" s="93" t="str">
        <f t="shared" ref="T6" si="3">IF(T7="","",IF(T7:V7=0,"■",IF(T7=0,"■",IF(T7&gt;V7,"〇",IF(T7=V7,"△","☓")))))</f>
        <v>〇</v>
      </c>
      <c r="U6" s="93"/>
      <c r="V6" s="93"/>
      <c r="W6" s="93" t="str">
        <f t="shared" ref="W6" si="4">IF(W7="","",IF(W7:Y7=0,"■",IF(W7=0,"■",IF(W7&gt;Y7,"〇",IF(W7=Y7,"△","☓")))))</f>
        <v>〇</v>
      </c>
      <c r="X6" s="93"/>
      <c r="Y6" s="93"/>
      <c r="Z6" s="202" t="str">
        <f t="shared" ref="Z6" si="5">IF(Z7:AB7="■","■",IF(Z7="■","■",IF(AB7="■","〇",IF(Z7:AB7="","",IF(Z7&gt;AB7,"〇",IF(Z7=AB7,"△","☓"))))))</f>
        <v/>
      </c>
      <c r="AA6" s="203"/>
      <c r="AB6" s="204"/>
      <c r="AC6" s="202" t="str">
        <f t="shared" ref="AC6" si="6">IF(AC7:AE7="■","■",IF(AC7="■","■",IF(AE7="■","〇",IF(AC7:AE7="","",IF(AC7&gt;AE7,"〇",IF(AC7=AE7,"△","☓"))))))</f>
        <v/>
      </c>
      <c r="AD6" s="203"/>
      <c r="AE6" s="204"/>
      <c r="AF6" s="202" t="str">
        <f t="shared" ref="AF6" si="7">IF(AF7:AH7="■","■",IF(AF7="■","■",IF(AH7="■","〇",IF(AF7:AH7="","",IF(AF7&gt;AH7,"〇",IF(AF7=AH7,"△","☓"))))))</f>
        <v/>
      </c>
      <c r="AG6" s="203"/>
      <c r="AH6" s="205"/>
      <c r="AI6" s="95"/>
      <c r="AJ6" s="98"/>
      <c r="AK6" s="79"/>
      <c r="AL6" s="101"/>
      <c r="AM6" s="87"/>
      <c r="AN6" s="90"/>
      <c r="AO6" s="76"/>
      <c r="AP6" s="79"/>
      <c r="AQ6" s="82"/>
      <c r="AR6" s="84"/>
      <c r="AS6" s="201"/>
      <c r="AT6" s="176"/>
    </row>
    <row r="7" spans="2:48" ht="23.1" customHeight="1" thickBot="1" x14ac:dyDescent="0.5">
      <c r="B7" s="118"/>
      <c r="C7" s="174"/>
      <c r="D7" s="124"/>
      <c r="E7" s="110"/>
      <c r="F7" s="110"/>
      <c r="G7" s="111"/>
      <c r="H7" s="26">
        <v>55</v>
      </c>
      <c r="I7" s="57" t="s">
        <v>1</v>
      </c>
      <c r="J7" s="26">
        <v>55</v>
      </c>
      <c r="K7" s="28">
        <v>80</v>
      </c>
      <c r="L7" s="57" t="s">
        <v>1</v>
      </c>
      <c r="M7" s="28">
        <v>98</v>
      </c>
      <c r="N7" s="28">
        <v>45</v>
      </c>
      <c r="O7" s="57" t="s">
        <v>1</v>
      </c>
      <c r="P7" s="28">
        <v>55</v>
      </c>
      <c r="Q7" s="28">
        <v>25</v>
      </c>
      <c r="R7" s="57" t="s">
        <v>1</v>
      </c>
      <c r="S7" s="28">
        <v>78</v>
      </c>
      <c r="T7" s="28">
        <v>80</v>
      </c>
      <c r="U7" s="57" t="s">
        <v>1</v>
      </c>
      <c r="V7" s="28">
        <v>62</v>
      </c>
      <c r="W7" s="28">
        <v>100</v>
      </c>
      <c r="X7" s="57" t="s">
        <v>1</v>
      </c>
      <c r="Y7" s="28">
        <v>21</v>
      </c>
      <c r="Z7" s="28"/>
      <c r="AA7" s="28" t="s">
        <v>1</v>
      </c>
      <c r="AB7" s="28"/>
      <c r="AC7" s="28"/>
      <c r="AD7" s="28" t="s">
        <v>1</v>
      </c>
      <c r="AE7" s="28"/>
      <c r="AF7" s="28"/>
      <c r="AG7" s="28" t="s">
        <v>1</v>
      </c>
      <c r="AH7" s="29"/>
      <c r="AI7" s="96"/>
      <c r="AJ7" s="99"/>
      <c r="AK7" s="80"/>
      <c r="AL7" s="102"/>
      <c r="AM7" s="88"/>
      <c r="AN7" s="91"/>
      <c r="AO7" s="77"/>
      <c r="AP7" s="80"/>
      <c r="AQ7" s="83"/>
      <c r="AR7" s="84"/>
      <c r="AS7" s="201"/>
      <c r="AT7" s="176"/>
    </row>
    <row r="8" spans="2:48" ht="19.899999999999999" customHeight="1" thickBot="1" x14ac:dyDescent="0.5">
      <c r="B8" s="135">
        <v>2</v>
      </c>
      <c r="C8" s="138" t="str">
        <f>H4</f>
        <v/>
      </c>
      <c r="D8" s="139"/>
      <c r="E8" s="146">
        <f>IF(H5=0,"",H5)</f>
        <v>44044</v>
      </c>
      <c r="F8" s="147"/>
      <c r="G8" s="147"/>
      <c r="H8" s="103"/>
      <c r="I8" s="104"/>
      <c r="J8" s="105"/>
      <c r="K8" s="158">
        <v>44053</v>
      </c>
      <c r="L8" s="159"/>
      <c r="M8" s="168"/>
      <c r="N8" s="158">
        <v>44158</v>
      </c>
      <c r="O8" s="159"/>
      <c r="P8" s="168"/>
      <c r="Q8" s="158">
        <v>44178</v>
      </c>
      <c r="R8" s="159"/>
      <c r="S8" s="168"/>
      <c r="T8" s="158">
        <v>44044</v>
      </c>
      <c r="U8" s="159"/>
      <c r="V8" s="168"/>
      <c r="W8" s="158">
        <v>44178</v>
      </c>
      <c r="X8" s="159"/>
      <c r="Y8" s="168"/>
      <c r="Z8" s="158"/>
      <c r="AA8" s="159"/>
      <c r="AB8" s="168"/>
      <c r="AC8" s="158"/>
      <c r="AD8" s="159"/>
      <c r="AE8" s="168"/>
      <c r="AF8" s="158"/>
      <c r="AG8" s="159"/>
      <c r="AH8" s="160"/>
      <c r="AI8" s="135">
        <f>COUNTIF(E9:AH9,"〇")</f>
        <v>1</v>
      </c>
      <c r="AJ8" s="132">
        <f>COUNTIF(E9:AH9,"☓")+COUNTIF(E9:AH9,"■")</f>
        <v>2</v>
      </c>
      <c r="AK8" s="132">
        <f>COUNTIF(E9:AH9,"△")</f>
        <v>3</v>
      </c>
      <c r="AL8" s="161">
        <f>COUNTIF(E9:AH9,"■")</f>
        <v>1</v>
      </c>
      <c r="AM8" s="164">
        <f t="shared" ref="AM8" si="8">AI8*3+AK8*2+AJ8*1-AL8</f>
        <v>10</v>
      </c>
      <c r="AN8" s="89"/>
      <c r="AO8" s="129">
        <f>SUM(E10,H10,K10,N10,Q10,T10,W10,Z10,AC10,AF10)</f>
        <v>308</v>
      </c>
      <c r="AP8" s="132">
        <f>SUM(G10,J10,M10,P10,S10,V10,Y10,AB10,AE10,AH10)</f>
        <v>356</v>
      </c>
      <c r="AQ8" s="169">
        <f>AO8-AP8</f>
        <v>-48</v>
      </c>
      <c r="AR8" s="84">
        <f>IFERROR(_xlfn.RANK.EQ(AS8,$AS$5:$AS$25),"")</f>
        <v>6</v>
      </c>
      <c r="AS8" s="201">
        <f t="shared" ref="AS8" si="9">AM8*1000000+AN8*1000+AQ8+AO8*0.01</f>
        <v>9999955.0800000001</v>
      </c>
      <c r="AT8" s="176"/>
    </row>
    <row r="9" spans="2:48" ht="23.1" customHeight="1" thickBot="1" x14ac:dyDescent="0.5">
      <c r="B9" s="136"/>
      <c r="C9" s="140"/>
      <c r="D9" s="141"/>
      <c r="E9" s="153" t="str">
        <f>IF(E10="","",IF(E10:G10=0,"■",IF(E10=0,"■",IF(E10&gt;G10,"〇",IF(E10=G10,"△","☓")))))</f>
        <v>△</v>
      </c>
      <c r="F9" s="153"/>
      <c r="G9" s="153"/>
      <c r="H9" s="106"/>
      <c r="I9" s="107"/>
      <c r="J9" s="108"/>
      <c r="K9" s="153" t="str">
        <f>IF(K10="","",IF(K10:M10=0,"■",IF(K10=0,"■",IF(K10&gt;M10,"〇",IF(K10=M10,"△","☓")))))</f>
        <v>■</v>
      </c>
      <c r="L9" s="153"/>
      <c r="M9" s="153"/>
      <c r="N9" s="153" t="str">
        <f t="shared" ref="N9" si="10">IF(N10="","",IF(N10:P10=0,"■",IF(N10=0,"■",IF(N10&gt;P10,"〇",IF(N10=P10,"△","☓")))))</f>
        <v>△</v>
      </c>
      <c r="O9" s="153"/>
      <c r="P9" s="153"/>
      <c r="Q9" s="153" t="str">
        <f t="shared" ref="Q9" si="11">IF(Q10="","",IF(Q10:S10=0,"■",IF(Q10=0,"■",IF(Q10&gt;S10,"〇",IF(Q10=S10,"△","☓")))))</f>
        <v>☓</v>
      </c>
      <c r="R9" s="153"/>
      <c r="S9" s="153"/>
      <c r="T9" s="153" t="str">
        <f t="shared" ref="T9" si="12">IF(T10="","",IF(T10:V10=0,"■",IF(T10=0,"■",IF(T10&gt;V10,"〇",IF(T10=V10,"△","☓")))))</f>
        <v>△</v>
      </c>
      <c r="U9" s="153"/>
      <c r="V9" s="153"/>
      <c r="W9" s="153" t="str">
        <f t="shared" ref="W9" si="13">IF(W10="","",IF(W10:Y10=0,"■",IF(W10=0,"■",IF(W10&gt;Y10,"〇",IF(W10=Y10,"△","☓")))))</f>
        <v>〇</v>
      </c>
      <c r="X9" s="153"/>
      <c r="Y9" s="153"/>
      <c r="Z9" s="206" t="str">
        <f t="shared" ref="Z9" si="14">IF(Z10:AB10="■","■",IF(Z10="■","■",IF(AB10="■","〇",IF(Z10:AB10="","",IF(Z10&gt;AB10,"〇",IF(Z10=AB10,"△","☓"))))))</f>
        <v/>
      </c>
      <c r="AA9" s="207"/>
      <c r="AB9" s="208"/>
      <c r="AC9" s="206" t="str">
        <f t="shared" ref="AC9" si="15">IF(AC10:AE10="■","■",IF(AC10="■","■",IF(AE10="■","〇",IF(AC10:AE10="","",IF(AC10&gt;AE10,"〇",IF(AC10=AE10,"△","☓"))))))</f>
        <v/>
      </c>
      <c r="AD9" s="207"/>
      <c r="AE9" s="208"/>
      <c r="AF9" s="206" t="str">
        <f t="shared" ref="AF9" si="16">IF(AF10:AH10="■","■",IF(AF10="■","■",IF(AH10="■","〇",IF(AF10:AH10="","",IF(AF10&gt;AH10,"〇",IF(AF10=AH10,"△","☓"))))))</f>
        <v/>
      </c>
      <c r="AG9" s="207"/>
      <c r="AH9" s="209"/>
      <c r="AI9" s="136"/>
      <c r="AJ9" s="133"/>
      <c r="AK9" s="133"/>
      <c r="AL9" s="162"/>
      <c r="AM9" s="165"/>
      <c r="AN9" s="90"/>
      <c r="AO9" s="130"/>
      <c r="AP9" s="133"/>
      <c r="AQ9" s="170"/>
      <c r="AR9" s="84"/>
      <c r="AS9" s="201"/>
      <c r="AT9" s="176"/>
      <c r="AU9" s="210"/>
      <c r="AV9" s="210"/>
    </row>
    <row r="10" spans="2:48" ht="23.1" customHeight="1" thickBot="1" x14ac:dyDescent="0.5">
      <c r="B10" s="137"/>
      <c r="C10" s="142"/>
      <c r="D10" s="143"/>
      <c r="E10" s="60">
        <f>IF(J7="","",J7)</f>
        <v>55</v>
      </c>
      <c r="F10" s="59" t="s">
        <v>1</v>
      </c>
      <c r="G10" s="59">
        <f>IF(H7="","",H7)</f>
        <v>55</v>
      </c>
      <c r="H10" s="109"/>
      <c r="I10" s="110"/>
      <c r="J10" s="111"/>
      <c r="K10" s="32">
        <v>0</v>
      </c>
      <c r="L10" s="59" t="s">
        <v>9</v>
      </c>
      <c r="M10" s="32">
        <v>20</v>
      </c>
      <c r="N10" s="32">
        <v>89</v>
      </c>
      <c r="O10" s="59" t="s">
        <v>9</v>
      </c>
      <c r="P10" s="32">
        <v>89</v>
      </c>
      <c r="Q10" s="32">
        <v>47</v>
      </c>
      <c r="R10" s="59" t="s">
        <v>9</v>
      </c>
      <c r="S10" s="32">
        <v>76</v>
      </c>
      <c r="T10" s="32">
        <v>55</v>
      </c>
      <c r="U10" s="59" t="s">
        <v>9</v>
      </c>
      <c r="V10" s="32">
        <v>55</v>
      </c>
      <c r="W10" s="32">
        <v>62</v>
      </c>
      <c r="X10" s="59" t="s">
        <v>9</v>
      </c>
      <c r="Y10" s="32">
        <v>61</v>
      </c>
      <c r="Z10" s="32"/>
      <c r="AA10" s="32" t="s">
        <v>9</v>
      </c>
      <c r="AB10" s="32"/>
      <c r="AC10" s="32"/>
      <c r="AD10" s="32" t="s">
        <v>9</v>
      </c>
      <c r="AE10" s="32"/>
      <c r="AF10" s="32"/>
      <c r="AG10" s="32" t="s">
        <v>9</v>
      </c>
      <c r="AH10" s="33"/>
      <c r="AI10" s="137"/>
      <c r="AJ10" s="134"/>
      <c r="AK10" s="134"/>
      <c r="AL10" s="163"/>
      <c r="AM10" s="166"/>
      <c r="AN10" s="91"/>
      <c r="AO10" s="131"/>
      <c r="AP10" s="134"/>
      <c r="AQ10" s="171"/>
      <c r="AR10" s="84"/>
      <c r="AS10" s="201"/>
      <c r="AT10" s="176"/>
    </row>
    <row r="11" spans="2:48" ht="19.899999999999999" customHeight="1" thickBot="1" x14ac:dyDescent="0.5">
      <c r="B11" s="116">
        <v>3</v>
      </c>
      <c r="C11" s="172" t="str">
        <f>K4</f>
        <v/>
      </c>
      <c r="D11" s="120"/>
      <c r="E11" s="125">
        <f>IF(K5=0,"",K5)</f>
        <v>44053</v>
      </c>
      <c r="F11" s="126"/>
      <c r="G11" s="127"/>
      <c r="H11" s="175">
        <f>IF(K8=0,"",K8)</f>
        <v>44053</v>
      </c>
      <c r="I11" s="126"/>
      <c r="J11" s="127"/>
      <c r="K11" s="103"/>
      <c r="L11" s="104"/>
      <c r="M11" s="105"/>
      <c r="N11" s="113">
        <v>44044</v>
      </c>
      <c r="O11" s="114"/>
      <c r="P11" s="115"/>
      <c r="Q11" s="113">
        <v>44152</v>
      </c>
      <c r="R11" s="114"/>
      <c r="S11" s="115"/>
      <c r="T11" s="113">
        <v>44178</v>
      </c>
      <c r="U11" s="114"/>
      <c r="V11" s="115"/>
      <c r="W11" s="113">
        <v>44171</v>
      </c>
      <c r="X11" s="114"/>
      <c r="Y11" s="115"/>
      <c r="Z11" s="113"/>
      <c r="AA11" s="114"/>
      <c r="AB11" s="115"/>
      <c r="AC11" s="113"/>
      <c r="AD11" s="114"/>
      <c r="AE11" s="115"/>
      <c r="AF11" s="113"/>
      <c r="AG11" s="114"/>
      <c r="AH11" s="148"/>
      <c r="AI11" s="94">
        <f>COUNTIF(E12:AH12,"〇")</f>
        <v>4</v>
      </c>
      <c r="AJ11" s="97">
        <f>COUNTIF(E12:AH12,"☓")+COUNTIF(E12:AH12,"■")</f>
        <v>1</v>
      </c>
      <c r="AK11" s="78">
        <f>COUNTIF(E12:AH12,"△")</f>
        <v>1</v>
      </c>
      <c r="AL11" s="100">
        <f>COUNTIF(E12:AH12,"■")</f>
        <v>0</v>
      </c>
      <c r="AM11" s="86">
        <f t="shared" ref="AM11" si="17">AI11*3+AK11*2+AJ11*1-AL11</f>
        <v>15</v>
      </c>
      <c r="AN11" s="89"/>
      <c r="AO11" s="75">
        <f>SUM(E13,H13,K13,N13,Q13,T13,W13,Z13,AC13,AF13)</f>
        <v>357</v>
      </c>
      <c r="AP11" s="78">
        <f>SUM(G13,J13,M13,P13,S13,V13,Y13,AB13,AE13,AH13)</f>
        <v>295</v>
      </c>
      <c r="AQ11" s="81">
        <f>AO11-AP11</f>
        <v>62</v>
      </c>
      <c r="AR11" s="84">
        <f>IFERROR(_xlfn.RANK.EQ(AS11,$AS$5:$AS$25),"")</f>
        <v>1</v>
      </c>
      <c r="AS11" s="201">
        <f t="shared" ref="AS11" si="18">AM11*1000000+AN11*1000+AQ11+AO11*0.01</f>
        <v>15000065.57</v>
      </c>
      <c r="AT11" s="176"/>
    </row>
    <row r="12" spans="2:48" ht="23.1" customHeight="1" thickBot="1" x14ac:dyDescent="0.5">
      <c r="B12" s="117"/>
      <c r="C12" s="173"/>
      <c r="D12" s="122"/>
      <c r="E12" s="93" t="str">
        <f>IF(E13="","",IF(E13:G13=0,"■",IF(E13=0,"■",IF(E13&gt;G13,"〇",IF(E13=G13,"△","☓")))))</f>
        <v>〇</v>
      </c>
      <c r="F12" s="93"/>
      <c r="G12" s="93"/>
      <c r="H12" s="93" t="str">
        <f>IF(H13="","",IF(H13:J13=0,"■",IF(H13=0,"■",IF(H13&gt;J13,"〇",IF(H13=J13,"△","☓")))))</f>
        <v>〇</v>
      </c>
      <c r="I12" s="93"/>
      <c r="J12" s="93"/>
      <c r="K12" s="106"/>
      <c r="L12" s="107"/>
      <c r="M12" s="108"/>
      <c r="N12" s="93" t="str">
        <f>IF(N13="","",IF(N13:P13=0,"■",IF(N13=0,"■",IF(N13&gt;P13,"〇",IF(N13=P13,"△","☓")))))</f>
        <v>〇</v>
      </c>
      <c r="O12" s="93"/>
      <c r="P12" s="93"/>
      <c r="Q12" s="93" t="str">
        <f t="shared" ref="Q12" si="19">IF(Q13="","",IF(Q13:S13=0,"■",IF(Q13=0,"■",IF(Q13&gt;S13,"〇",IF(Q13=S13,"△","☓")))))</f>
        <v>〇</v>
      </c>
      <c r="R12" s="93"/>
      <c r="S12" s="93"/>
      <c r="T12" s="93" t="str">
        <f t="shared" ref="T12" si="20">IF(T13="","",IF(T13:V13=0,"■",IF(T13=0,"■",IF(T13&gt;V13,"〇",IF(T13=V13,"△","☓")))))</f>
        <v>☓</v>
      </c>
      <c r="U12" s="93"/>
      <c r="V12" s="93"/>
      <c r="W12" s="93" t="str">
        <f t="shared" ref="W12" si="21">IF(W13="","",IF(W13:Y13=0,"■",IF(W13=0,"■",IF(W13&gt;Y13,"〇",IF(W13=Y13,"△","☓")))))</f>
        <v>△</v>
      </c>
      <c r="X12" s="93"/>
      <c r="Y12" s="93"/>
      <c r="Z12" s="202" t="str">
        <f t="shared" ref="Z12" si="22">IF(Z13:AB13="■","■",IF(Z13="■","■",IF(AB13="■","〇",IF(Z13:AB13="","",IF(Z13&gt;AB13,"〇",IF(Z13=AB13,"△","☓"))))))</f>
        <v/>
      </c>
      <c r="AA12" s="203"/>
      <c r="AB12" s="204"/>
      <c r="AC12" s="202" t="str">
        <f t="shared" ref="AC12" si="23">IF(AC13:AE13="■","■",IF(AC13="■","■",IF(AE13="■","〇",IF(AC13:AE13="","",IF(AC13&gt;AE13,"〇",IF(AC13=AE13,"△","☓"))))))</f>
        <v/>
      </c>
      <c r="AD12" s="203"/>
      <c r="AE12" s="204"/>
      <c r="AF12" s="202" t="str">
        <f t="shared" ref="AF12" si="24">IF(AF13:AH13="■","■",IF(AF13="■","■",IF(AH13="■","〇",IF(AF13:AH13="","",IF(AF13&gt;AH13,"〇",IF(AF13=AH13,"△","☓"))))))</f>
        <v/>
      </c>
      <c r="AG12" s="203"/>
      <c r="AH12" s="205"/>
      <c r="AI12" s="95"/>
      <c r="AJ12" s="98"/>
      <c r="AK12" s="79"/>
      <c r="AL12" s="101"/>
      <c r="AM12" s="87"/>
      <c r="AN12" s="90"/>
      <c r="AO12" s="76"/>
      <c r="AP12" s="79"/>
      <c r="AQ12" s="82"/>
      <c r="AR12" s="84"/>
      <c r="AS12" s="201"/>
      <c r="AT12" s="176"/>
      <c r="AU12" s="210"/>
      <c r="AV12" s="210"/>
    </row>
    <row r="13" spans="2:48" ht="23.1" customHeight="1" thickBot="1" x14ac:dyDescent="0.5">
      <c r="B13" s="118"/>
      <c r="C13" s="174"/>
      <c r="D13" s="124"/>
      <c r="E13" s="58">
        <f>IF(M7="","",M7)</f>
        <v>98</v>
      </c>
      <c r="F13" s="35" t="s">
        <v>1</v>
      </c>
      <c r="G13" s="57">
        <f>IF(K7="","",K7)</f>
        <v>80</v>
      </c>
      <c r="H13" s="57">
        <f>IF(M10="","",M10)</f>
        <v>20</v>
      </c>
      <c r="I13" s="35" t="s">
        <v>1</v>
      </c>
      <c r="J13" s="57">
        <f>IF(K10="","",K10)</f>
        <v>0</v>
      </c>
      <c r="K13" s="109"/>
      <c r="L13" s="110"/>
      <c r="M13" s="111"/>
      <c r="N13" s="28">
        <v>58</v>
      </c>
      <c r="O13" s="57" t="s">
        <v>9</v>
      </c>
      <c r="P13" s="28">
        <v>48</v>
      </c>
      <c r="Q13" s="28">
        <v>89</v>
      </c>
      <c r="R13" s="57" t="s">
        <v>9</v>
      </c>
      <c r="S13" s="28">
        <v>63</v>
      </c>
      <c r="T13" s="28">
        <v>36</v>
      </c>
      <c r="U13" s="57" t="s">
        <v>9</v>
      </c>
      <c r="V13" s="28">
        <v>48</v>
      </c>
      <c r="W13" s="28">
        <v>56</v>
      </c>
      <c r="X13" s="57" t="s">
        <v>9</v>
      </c>
      <c r="Y13" s="28">
        <v>56</v>
      </c>
      <c r="Z13" s="28"/>
      <c r="AA13" s="28" t="s">
        <v>9</v>
      </c>
      <c r="AB13" s="28"/>
      <c r="AC13" s="28"/>
      <c r="AD13" s="28" t="s">
        <v>9</v>
      </c>
      <c r="AE13" s="28"/>
      <c r="AF13" s="28"/>
      <c r="AG13" s="28" t="s">
        <v>9</v>
      </c>
      <c r="AH13" s="29"/>
      <c r="AI13" s="96"/>
      <c r="AJ13" s="99"/>
      <c r="AK13" s="80"/>
      <c r="AL13" s="102"/>
      <c r="AM13" s="88"/>
      <c r="AN13" s="91"/>
      <c r="AO13" s="77"/>
      <c r="AP13" s="80"/>
      <c r="AQ13" s="83"/>
      <c r="AR13" s="84"/>
      <c r="AS13" s="201"/>
      <c r="AT13" s="176"/>
    </row>
    <row r="14" spans="2:48" ht="19.899999999999999" customHeight="1" thickBot="1" x14ac:dyDescent="0.5">
      <c r="B14" s="135">
        <v>4</v>
      </c>
      <c r="C14" s="138" t="str">
        <f>N4</f>
        <v/>
      </c>
      <c r="D14" s="139"/>
      <c r="E14" s="144">
        <f>IF(N5=0,"",N5)</f>
        <v>44152</v>
      </c>
      <c r="F14" s="145"/>
      <c r="G14" s="146"/>
      <c r="H14" s="146">
        <f>IF(N8=0,"",N8)</f>
        <v>44158</v>
      </c>
      <c r="I14" s="147"/>
      <c r="J14" s="147"/>
      <c r="K14" s="146">
        <f>IF(N11=0,"",N11)</f>
        <v>44044</v>
      </c>
      <c r="L14" s="147"/>
      <c r="M14" s="147"/>
      <c r="N14" s="103"/>
      <c r="O14" s="104"/>
      <c r="P14" s="105"/>
      <c r="Q14" s="167">
        <v>44152</v>
      </c>
      <c r="R14" s="167"/>
      <c r="S14" s="167"/>
      <c r="T14" s="167">
        <v>44053</v>
      </c>
      <c r="U14" s="167"/>
      <c r="V14" s="167"/>
      <c r="W14" s="167">
        <v>44178</v>
      </c>
      <c r="X14" s="167"/>
      <c r="Y14" s="167"/>
      <c r="Z14" s="158"/>
      <c r="AA14" s="159"/>
      <c r="AB14" s="168"/>
      <c r="AC14" s="158"/>
      <c r="AD14" s="159"/>
      <c r="AE14" s="168"/>
      <c r="AF14" s="158"/>
      <c r="AG14" s="159"/>
      <c r="AH14" s="160"/>
      <c r="AI14" s="135">
        <f>COUNTIF(E15:AH15,"〇")</f>
        <v>3</v>
      </c>
      <c r="AJ14" s="132">
        <f>COUNTIF(E15:AH15,"☓")+COUNTIF(E15:AH15,"■")</f>
        <v>2</v>
      </c>
      <c r="AK14" s="132">
        <f>COUNTIF(E15:AH15,"△")</f>
        <v>1</v>
      </c>
      <c r="AL14" s="161">
        <f>COUNTIF(E15:AH15,"■")</f>
        <v>0</v>
      </c>
      <c r="AM14" s="164">
        <f t="shared" ref="AM14" si="25">AI14*3+AK14*2+AJ14*1-AL14</f>
        <v>13</v>
      </c>
      <c r="AN14" s="89">
        <v>0</v>
      </c>
      <c r="AO14" s="129">
        <f>SUM(E16,H16,K16,N16,Q16,T16,W16,Z16,AC16,AF16)</f>
        <v>331</v>
      </c>
      <c r="AP14" s="132">
        <f>SUM(G16,J16,M16,P16,S16,V16,Y16,AB16,AE16,AH16)</f>
        <v>336</v>
      </c>
      <c r="AQ14" s="169">
        <f>AO14-AP14</f>
        <v>-5</v>
      </c>
      <c r="AR14" s="84">
        <f>IFERROR(_xlfn.RANK.EQ(AS14,$AS$5:$AS$25),"")</f>
        <v>3</v>
      </c>
      <c r="AS14" s="201">
        <f t="shared" ref="AS14" si="26">AM14*1000000+AN14*1000+AQ14+AO14*0.01</f>
        <v>12999998.310000001</v>
      </c>
      <c r="AT14" s="176"/>
    </row>
    <row r="15" spans="2:48" ht="23.1" customHeight="1" thickBot="1" x14ac:dyDescent="0.5">
      <c r="B15" s="136"/>
      <c r="C15" s="140"/>
      <c r="D15" s="141"/>
      <c r="E15" s="153" t="str">
        <f>IF(E16="","",IF(E16:G16=0,"■",IF(E16=0,"■",IF(E16&gt;G16,"〇",IF(E16=G16,"△","☓")))))</f>
        <v>〇</v>
      </c>
      <c r="F15" s="153"/>
      <c r="G15" s="153"/>
      <c r="H15" s="153" t="str">
        <f t="shared" ref="H15" si="27">IF(H16="","",IF(H16:J16=0,"■",IF(H16=0,"■",IF(H16&gt;J16,"〇",IF(H16=J16,"△","☓")))))</f>
        <v>△</v>
      </c>
      <c r="I15" s="153"/>
      <c r="J15" s="153"/>
      <c r="K15" s="153" t="str">
        <f t="shared" ref="K15" si="28">IF(K16="","",IF(K16:M16=0,"■",IF(K16=0,"■",IF(K16&gt;M16,"〇",IF(K16=M16,"△","☓")))))</f>
        <v>☓</v>
      </c>
      <c r="L15" s="153"/>
      <c r="M15" s="153"/>
      <c r="N15" s="106"/>
      <c r="O15" s="107"/>
      <c r="P15" s="108"/>
      <c r="Q15" s="153" t="str">
        <f t="shared" ref="Q15" si="29">IF(Q16="","",IF(Q16:S16=0,"■",IF(Q16=0,"■",IF(Q16&gt;S16,"〇",IF(Q16=S16,"△","☓")))))</f>
        <v>〇</v>
      </c>
      <c r="R15" s="153"/>
      <c r="S15" s="153"/>
      <c r="T15" s="153" t="str">
        <f t="shared" ref="T15" si="30">IF(T16="","",IF(T16:V16=0,"■",IF(T16=0,"■",IF(T16&gt;V16,"〇",IF(T16=V16,"△","☓")))))</f>
        <v>☓</v>
      </c>
      <c r="U15" s="153"/>
      <c r="V15" s="153"/>
      <c r="W15" s="153" t="str">
        <f t="shared" ref="W15" si="31">IF(W16="","",IF(W16:Y16=0,"■",IF(W16=0,"■",IF(W16&gt;Y16,"〇",IF(W16=Y16,"△","☓")))))</f>
        <v>〇</v>
      </c>
      <c r="X15" s="153"/>
      <c r="Y15" s="153"/>
      <c r="Z15" s="206" t="str">
        <f t="shared" ref="Z15" si="32">IF(Z16:AB16="■","■",IF(Z16="■","■",IF(AB16="■","〇",IF(Z16:AB16="","",IF(Z16&gt;AB16,"〇",IF(Z16=AB16,"△","☓"))))))</f>
        <v/>
      </c>
      <c r="AA15" s="207"/>
      <c r="AB15" s="208"/>
      <c r="AC15" s="206" t="str">
        <f t="shared" ref="AC15" si="33">IF(AC16:AE16="■","■",IF(AC16="■","■",IF(AE16="■","〇",IF(AC16:AE16="","",IF(AC16&gt;AE16,"〇",IF(AC16=AE16,"△","☓"))))))</f>
        <v/>
      </c>
      <c r="AD15" s="207"/>
      <c r="AE15" s="208"/>
      <c r="AF15" s="206" t="str">
        <f t="shared" ref="AF15" si="34">IF(AF16:AH16="■","■",IF(AF16="■","■",IF(AH16="■","〇",IF(AF16:AH16="","",IF(AF16&gt;AH16,"〇",IF(AF16=AH16,"△","☓"))))))</f>
        <v/>
      </c>
      <c r="AG15" s="207"/>
      <c r="AH15" s="209"/>
      <c r="AI15" s="136"/>
      <c r="AJ15" s="133"/>
      <c r="AK15" s="133"/>
      <c r="AL15" s="162"/>
      <c r="AM15" s="165"/>
      <c r="AN15" s="90"/>
      <c r="AO15" s="130"/>
      <c r="AP15" s="133"/>
      <c r="AQ15" s="170"/>
      <c r="AR15" s="84"/>
      <c r="AS15" s="201"/>
      <c r="AU15" s="210"/>
      <c r="AV15" s="210"/>
    </row>
    <row r="16" spans="2:48" ht="23.1" customHeight="1" thickBot="1" x14ac:dyDescent="0.5">
      <c r="B16" s="137"/>
      <c r="C16" s="142"/>
      <c r="D16" s="143"/>
      <c r="E16" s="60">
        <f>IF(P7="","",P7)</f>
        <v>55</v>
      </c>
      <c r="F16" s="36" t="s">
        <v>1</v>
      </c>
      <c r="G16" s="59">
        <f>IF(N7="","",N7)</f>
        <v>45</v>
      </c>
      <c r="H16" s="59">
        <f>IF(P10="","",P10)</f>
        <v>89</v>
      </c>
      <c r="I16" s="36" t="s">
        <v>1</v>
      </c>
      <c r="J16" s="59">
        <f>IF(N10="","",N10)</f>
        <v>89</v>
      </c>
      <c r="K16" s="59">
        <f>IF(P13="","",P13)</f>
        <v>48</v>
      </c>
      <c r="L16" s="36" t="s">
        <v>1</v>
      </c>
      <c r="M16" s="59">
        <f>IF(N13="","",N13)</f>
        <v>58</v>
      </c>
      <c r="N16" s="109"/>
      <c r="O16" s="110"/>
      <c r="P16" s="111"/>
      <c r="Q16" s="32">
        <v>33</v>
      </c>
      <c r="R16" s="59" t="s">
        <v>9</v>
      </c>
      <c r="S16" s="32">
        <v>28</v>
      </c>
      <c r="T16" s="32">
        <v>48</v>
      </c>
      <c r="U16" s="59" t="s">
        <v>9</v>
      </c>
      <c r="V16" s="32">
        <v>68</v>
      </c>
      <c r="W16" s="32">
        <v>58</v>
      </c>
      <c r="X16" s="59" t="s">
        <v>9</v>
      </c>
      <c r="Y16" s="32">
        <v>48</v>
      </c>
      <c r="Z16" s="32"/>
      <c r="AA16" s="32" t="s">
        <v>9</v>
      </c>
      <c r="AB16" s="32"/>
      <c r="AC16" s="32"/>
      <c r="AD16" s="32" t="s">
        <v>9</v>
      </c>
      <c r="AE16" s="32"/>
      <c r="AF16" s="32"/>
      <c r="AG16" s="32" t="s">
        <v>9</v>
      </c>
      <c r="AH16" s="33"/>
      <c r="AI16" s="137"/>
      <c r="AJ16" s="134"/>
      <c r="AK16" s="134"/>
      <c r="AL16" s="163"/>
      <c r="AM16" s="166"/>
      <c r="AN16" s="91"/>
      <c r="AO16" s="131"/>
      <c r="AP16" s="134"/>
      <c r="AQ16" s="171"/>
      <c r="AR16" s="84"/>
      <c r="AS16" s="201"/>
    </row>
    <row r="17" spans="2:48" ht="19.899999999999999" customHeight="1" thickBot="1" x14ac:dyDescent="0.5">
      <c r="B17" s="116">
        <v>5</v>
      </c>
      <c r="C17" s="119" t="str">
        <f>Q4</f>
        <v/>
      </c>
      <c r="D17" s="120"/>
      <c r="E17" s="125">
        <f>IF(Q5=0,"",Q5)</f>
        <v>44158</v>
      </c>
      <c r="F17" s="126"/>
      <c r="G17" s="127"/>
      <c r="H17" s="128">
        <f>IF(Q8=0,"",Q8)</f>
        <v>44178</v>
      </c>
      <c r="I17" s="128"/>
      <c r="J17" s="128"/>
      <c r="K17" s="128">
        <f>IF(Q11=0,"",Q11)</f>
        <v>44152</v>
      </c>
      <c r="L17" s="128"/>
      <c r="M17" s="128"/>
      <c r="N17" s="128">
        <f>IF(Q14=0,"",Q14)</f>
        <v>44152</v>
      </c>
      <c r="O17" s="128"/>
      <c r="P17" s="128"/>
      <c r="Q17" s="103"/>
      <c r="R17" s="104"/>
      <c r="S17" s="105"/>
      <c r="T17" s="112">
        <v>44044</v>
      </c>
      <c r="U17" s="112"/>
      <c r="V17" s="112"/>
      <c r="W17" s="112">
        <v>44053</v>
      </c>
      <c r="X17" s="112"/>
      <c r="Y17" s="112"/>
      <c r="Z17" s="113"/>
      <c r="AA17" s="114"/>
      <c r="AB17" s="115"/>
      <c r="AC17" s="113"/>
      <c r="AD17" s="114"/>
      <c r="AE17" s="115"/>
      <c r="AF17" s="113"/>
      <c r="AG17" s="114"/>
      <c r="AH17" s="148"/>
      <c r="AI17" s="94">
        <f>COUNTIF(E18:AH18,"〇")</f>
        <v>3</v>
      </c>
      <c r="AJ17" s="97">
        <f>COUNTIF(E18:AH18,"☓")+COUNTIF(E18:AH18,"■")</f>
        <v>2</v>
      </c>
      <c r="AK17" s="78">
        <f>COUNTIF(E18:AH18,"△")</f>
        <v>1</v>
      </c>
      <c r="AL17" s="100">
        <f>COUNTIF(E18:AH18,"■")</f>
        <v>0</v>
      </c>
      <c r="AM17" s="86">
        <f t="shared" ref="AM17" si="35">AI17*3+AK17*2+AJ17*1-AL17</f>
        <v>13</v>
      </c>
      <c r="AN17" s="89">
        <v>-5</v>
      </c>
      <c r="AO17" s="75">
        <f>SUM(E19,H19,K19,N19,Q19,T19,W19,Z19,AC19,AF19)</f>
        <v>356</v>
      </c>
      <c r="AP17" s="78">
        <f>SUM(G19,J19,M19,P19,S19,V19,Y19,AB19,AE19,AH19)</f>
        <v>297</v>
      </c>
      <c r="AQ17" s="81">
        <f>AO17-AP17</f>
        <v>59</v>
      </c>
      <c r="AR17" s="84">
        <f>IFERROR(_xlfn.RANK.EQ(AS17,$AS$5:$AS$25),"")</f>
        <v>4</v>
      </c>
      <c r="AS17" s="201">
        <f t="shared" ref="AS17" si="36">AM17*1000000+AN17*1000+AQ17+AO17*0.01</f>
        <v>12995062.560000001</v>
      </c>
    </row>
    <row r="18" spans="2:48" ht="23.1" customHeight="1" thickBot="1" x14ac:dyDescent="0.5">
      <c r="B18" s="117"/>
      <c r="C18" s="121"/>
      <c r="D18" s="122"/>
      <c r="E18" s="93" t="str">
        <f>IF(E19="","",IF(E19:G19=0,"■",IF(E19=0,"■",IF(E19&gt;G19,"〇",IF(E19=G19,"△","☓")))))</f>
        <v>〇</v>
      </c>
      <c r="F18" s="93"/>
      <c r="G18" s="93"/>
      <c r="H18" s="93" t="str">
        <f t="shared" ref="H18" si="37">IF(H19="","",IF(H19:J19=0,"■",IF(H19=0,"■",IF(H19&gt;J19,"〇",IF(H19=J19,"△","☓")))))</f>
        <v>〇</v>
      </c>
      <c r="I18" s="93"/>
      <c r="J18" s="93"/>
      <c r="K18" s="93" t="str">
        <f t="shared" ref="K18" si="38">IF(K19="","",IF(K19:M19=0,"■",IF(K19=0,"■",IF(K19&gt;M19,"〇",IF(K19=M19,"△","☓")))))</f>
        <v>☓</v>
      </c>
      <c r="L18" s="93"/>
      <c r="M18" s="93"/>
      <c r="N18" s="93" t="str">
        <f t="shared" ref="N18" si="39">IF(N19="","",IF(N19:P19=0,"■",IF(N19=0,"■",IF(N19&gt;P19,"〇",IF(N19=P19,"△","☓")))))</f>
        <v>☓</v>
      </c>
      <c r="O18" s="93"/>
      <c r="P18" s="93"/>
      <c r="Q18" s="106"/>
      <c r="R18" s="107"/>
      <c r="S18" s="108"/>
      <c r="T18" s="93" t="str">
        <f t="shared" ref="T18" si="40">IF(T19="","",IF(T19:V19=0,"■",IF(T19=0,"■",IF(T19&gt;V19,"〇",IF(T19=V19,"△","☓")))))</f>
        <v>△</v>
      </c>
      <c r="U18" s="93"/>
      <c r="V18" s="93"/>
      <c r="W18" s="93" t="str">
        <f t="shared" ref="W18" si="41">IF(W19="","",IF(W19:Y19=0,"■",IF(W19=0,"■",IF(W19&gt;Y19,"〇",IF(W19=Y19,"△","☓")))))</f>
        <v>〇</v>
      </c>
      <c r="X18" s="93"/>
      <c r="Y18" s="93"/>
      <c r="Z18" s="202" t="str">
        <f t="shared" ref="Z18" si="42">IF(Z19:AB19="■","■",IF(Z19="■","■",IF(AB19="■","〇",IF(Z19:AB19="","",IF(Z19&gt;AB19,"〇",IF(Z19=AB19,"△","☓"))))))</f>
        <v/>
      </c>
      <c r="AA18" s="203"/>
      <c r="AB18" s="204"/>
      <c r="AC18" s="202" t="str">
        <f t="shared" ref="AC18" si="43">IF(AC19:AE19="■","■",IF(AC19="■","■",IF(AE19="■","〇",IF(AC19:AE19="","",IF(AC19&gt;AE19,"〇",IF(AC19=AE19,"△","☓"))))))</f>
        <v/>
      </c>
      <c r="AD18" s="203"/>
      <c r="AE18" s="204"/>
      <c r="AF18" s="202" t="str">
        <f t="shared" ref="AF18" si="44">IF(AF19:AH19="■","■",IF(AF19="■","■",IF(AH19="■","〇",IF(AF19:AH19="","",IF(AF19&gt;AH19,"〇",IF(AF19=AH19,"△","☓"))))))</f>
        <v/>
      </c>
      <c r="AG18" s="203"/>
      <c r="AH18" s="205"/>
      <c r="AI18" s="95"/>
      <c r="AJ18" s="98"/>
      <c r="AK18" s="79"/>
      <c r="AL18" s="101"/>
      <c r="AM18" s="87"/>
      <c r="AN18" s="90"/>
      <c r="AO18" s="76"/>
      <c r="AP18" s="79"/>
      <c r="AQ18" s="82"/>
      <c r="AR18" s="84"/>
      <c r="AS18" s="201"/>
      <c r="AU18" s="210"/>
      <c r="AV18" s="210"/>
    </row>
    <row r="19" spans="2:48" ht="23.1" customHeight="1" thickBot="1" x14ac:dyDescent="0.5">
      <c r="B19" s="118"/>
      <c r="C19" s="123"/>
      <c r="D19" s="124"/>
      <c r="E19" s="37">
        <f>IF(S7="","",S7)</f>
        <v>78</v>
      </c>
      <c r="F19" s="38" t="s">
        <v>1</v>
      </c>
      <c r="G19" s="39">
        <f>IF(Q7="","",Q7)</f>
        <v>25</v>
      </c>
      <c r="H19" s="40">
        <f>IF(S10="","",S10)</f>
        <v>76</v>
      </c>
      <c r="I19" s="38" t="s">
        <v>1</v>
      </c>
      <c r="J19" s="40">
        <f>IF(Q10="","",Q10)</f>
        <v>47</v>
      </c>
      <c r="K19" s="40">
        <f>IF(S13="","",S13)</f>
        <v>63</v>
      </c>
      <c r="L19" s="38" t="s">
        <v>1</v>
      </c>
      <c r="M19" s="40">
        <f>IF(Q13="","",Q13)</f>
        <v>89</v>
      </c>
      <c r="N19" s="40">
        <f>IF(S16="","",S16)</f>
        <v>28</v>
      </c>
      <c r="O19" s="38" t="s">
        <v>1</v>
      </c>
      <c r="P19" s="40">
        <f>IF(Q16="","",Q16)</f>
        <v>33</v>
      </c>
      <c r="Q19" s="109"/>
      <c r="R19" s="110"/>
      <c r="S19" s="111"/>
      <c r="T19" s="28">
        <v>48</v>
      </c>
      <c r="U19" s="57" t="s">
        <v>9</v>
      </c>
      <c r="V19" s="28">
        <v>48</v>
      </c>
      <c r="W19" s="28">
        <v>63</v>
      </c>
      <c r="X19" s="57" t="s">
        <v>9</v>
      </c>
      <c r="Y19" s="28">
        <v>55</v>
      </c>
      <c r="Z19" s="28"/>
      <c r="AA19" s="28" t="s">
        <v>9</v>
      </c>
      <c r="AB19" s="28"/>
      <c r="AC19" s="28"/>
      <c r="AD19" s="28" t="s">
        <v>9</v>
      </c>
      <c r="AE19" s="28"/>
      <c r="AF19" s="28"/>
      <c r="AG19" s="28" t="s">
        <v>9</v>
      </c>
      <c r="AH19" s="29"/>
      <c r="AI19" s="96"/>
      <c r="AJ19" s="99"/>
      <c r="AK19" s="80"/>
      <c r="AL19" s="102"/>
      <c r="AM19" s="88"/>
      <c r="AN19" s="91"/>
      <c r="AO19" s="77"/>
      <c r="AP19" s="80"/>
      <c r="AQ19" s="83"/>
      <c r="AR19" s="84"/>
      <c r="AS19" s="201"/>
    </row>
    <row r="20" spans="2:48" ht="19.899999999999999" customHeight="1" thickBot="1" x14ac:dyDescent="0.5">
      <c r="B20" s="135">
        <v>6</v>
      </c>
      <c r="C20" s="138" t="str">
        <f>T4</f>
        <v/>
      </c>
      <c r="D20" s="139"/>
      <c r="E20" s="146">
        <f>IF(T5=0,"",T5)</f>
        <v>44178</v>
      </c>
      <c r="F20" s="147"/>
      <c r="G20" s="147"/>
      <c r="H20" s="147">
        <f>IF(T8=0,"",T8)</f>
        <v>44044</v>
      </c>
      <c r="I20" s="147"/>
      <c r="J20" s="147"/>
      <c r="K20" s="147">
        <f>IF(T11=0,"",T11)</f>
        <v>44178</v>
      </c>
      <c r="L20" s="147"/>
      <c r="M20" s="147"/>
      <c r="N20" s="147">
        <f>IF(T14=0,"",T14)</f>
        <v>44053</v>
      </c>
      <c r="O20" s="147"/>
      <c r="P20" s="147"/>
      <c r="Q20" s="192">
        <f>IF(T17=0,"",T17)</f>
        <v>44044</v>
      </c>
      <c r="R20" s="145"/>
      <c r="S20" s="146"/>
      <c r="T20" s="103"/>
      <c r="U20" s="104"/>
      <c r="V20" s="105"/>
      <c r="W20" s="167">
        <v>44152</v>
      </c>
      <c r="X20" s="167"/>
      <c r="Y20" s="167"/>
      <c r="Z20" s="158"/>
      <c r="AA20" s="159"/>
      <c r="AB20" s="168"/>
      <c r="AC20" s="158"/>
      <c r="AD20" s="159"/>
      <c r="AE20" s="168"/>
      <c r="AF20" s="158"/>
      <c r="AG20" s="159"/>
      <c r="AH20" s="160"/>
      <c r="AI20" s="135">
        <f>COUNTIF(E21:AH21,"〇")</f>
        <v>3</v>
      </c>
      <c r="AJ20" s="132">
        <f>COUNTIF(E21:AH21,"☓")+COUNTIF(E21:AH21,"■")</f>
        <v>2</v>
      </c>
      <c r="AK20" s="132">
        <f>COUNTIF(E21:AH21,"△")</f>
        <v>1</v>
      </c>
      <c r="AL20" s="161">
        <f>COUNTIF(E21:AH21,"■")</f>
        <v>0</v>
      </c>
      <c r="AM20" s="164">
        <f t="shared" ref="AM20" si="45">AI20*3+AK20*2+AJ20*1-AL20</f>
        <v>13</v>
      </c>
      <c r="AN20" s="89">
        <v>15</v>
      </c>
      <c r="AO20" s="129">
        <f>SUM(E22,H22,K22,N22,Q22,T22,W22,Z22,AC22,AF22)</f>
        <v>344</v>
      </c>
      <c r="AP20" s="132">
        <f>SUM(G22,J22,M22,P22,S22,V22,Y22,AB22,AE22,AH22)</f>
        <v>342</v>
      </c>
      <c r="AQ20" s="169">
        <f>AO20-AP20</f>
        <v>2</v>
      </c>
      <c r="AR20" s="84">
        <f>IFERROR(_xlfn.RANK.EQ(AS20,$AS$5:$AS$25),"")</f>
        <v>2</v>
      </c>
      <c r="AS20" s="201">
        <f t="shared" ref="AS20" si="46">AM20*1000000+AN20*1000+AQ20+AO20*0.01</f>
        <v>13015005.439999999</v>
      </c>
    </row>
    <row r="21" spans="2:48" ht="23.1" customHeight="1" thickBot="1" x14ac:dyDescent="0.5">
      <c r="B21" s="136"/>
      <c r="C21" s="140"/>
      <c r="D21" s="141"/>
      <c r="E21" s="153" t="str">
        <f>IF(E22="","",IF(E22:G22=0,"■",IF(E22=0,"■",IF(E22&gt;G22,"〇",IF(E22=G22,"△","☓")))))</f>
        <v>☓</v>
      </c>
      <c r="F21" s="153"/>
      <c r="G21" s="153"/>
      <c r="H21" s="153" t="str">
        <f t="shared" ref="H21" si="47">IF(H22="","",IF(H22:J22=0,"■",IF(H22=0,"■",IF(H22&gt;J22,"〇",IF(H22=J22,"△","☓")))))</f>
        <v>〇</v>
      </c>
      <c r="I21" s="153"/>
      <c r="J21" s="153"/>
      <c r="K21" s="153" t="str">
        <f t="shared" ref="K21" si="48">IF(K22="","",IF(K22:M22=0,"■",IF(K22=0,"■",IF(K22&gt;M22,"〇",IF(K22=M22,"△","☓")))))</f>
        <v>〇</v>
      </c>
      <c r="L21" s="153"/>
      <c r="M21" s="153"/>
      <c r="N21" s="153" t="str">
        <f t="shared" ref="N21" si="49">IF(N22="","",IF(N22:P22=0,"■",IF(N22=0,"■",IF(N22&gt;P22,"〇",IF(N22=P22,"△","☓")))))</f>
        <v>〇</v>
      </c>
      <c r="O21" s="153"/>
      <c r="P21" s="153"/>
      <c r="Q21" s="153" t="str">
        <f t="shared" ref="Q21" si="50">IF(Q22="","",IF(Q22:S22=0,"■",IF(Q22=0,"■",IF(Q22&gt;S22,"〇",IF(Q22=S22,"△","☓")))))</f>
        <v>△</v>
      </c>
      <c r="R21" s="153"/>
      <c r="S21" s="153"/>
      <c r="T21" s="106"/>
      <c r="U21" s="107"/>
      <c r="V21" s="108"/>
      <c r="W21" s="153" t="str">
        <f t="shared" ref="W21" si="51">IF(W22="","",IF(W22:Y22=0,"■",IF(W22=0,"■",IF(W22&gt;Y22,"〇",IF(W22=Y22,"△","☓")))))</f>
        <v>☓</v>
      </c>
      <c r="X21" s="153"/>
      <c r="Y21" s="153"/>
      <c r="Z21" s="206" t="str">
        <f t="shared" ref="Z21" si="52">IF(Z22:AB22="■","■",IF(Z22="■","■",IF(AB22="■","〇",IF(Z22:AB22="","",IF(Z22&gt;AB22,"〇",IF(Z22=AB22,"△","☓"))))))</f>
        <v/>
      </c>
      <c r="AA21" s="207"/>
      <c r="AB21" s="208"/>
      <c r="AC21" s="206" t="str">
        <f t="shared" ref="AC21" si="53">IF(AC22:AE22="■","■",IF(AC22="■","■",IF(AE22="■","〇",IF(AC22:AE22="","",IF(AC22&gt;AE22,"〇",IF(AC22=AE22,"△","☓"))))))</f>
        <v/>
      </c>
      <c r="AD21" s="207"/>
      <c r="AE21" s="208"/>
      <c r="AF21" s="206" t="str">
        <f t="shared" ref="AF21" si="54">IF(AF22:AH22="■","■",IF(AF22="■","■",IF(AH22="■","〇",IF(AF22:AH22="","",IF(AF22&gt;AH22,"〇",IF(AF22=AH22,"△","☓"))))))</f>
        <v/>
      </c>
      <c r="AG21" s="207"/>
      <c r="AH21" s="209"/>
      <c r="AI21" s="136"/>
      <c r="AJ21" s="133"/>
      <c r="AK21" s="133"/>
      <c r="AL21" s="162"/>
      <c r="AM21" s="165"/>
      <c r="AN21" s="90"/>
      <c r="AO21" s="130"/>
      <c r="AP21" s="133"/>
      <c r="AQ21" s="170"/>
      <c r="AR21" s="84"/>
      <c r="AS21" s="201"/>
    </row>
    <row r="22" spans="2:48" ht="23.1" customHeight="1" thickBot="1" x14ac:dyDescent="0.5">
      <c r="B22" s="137"/>
      <c r="C22" s="142"/>
      <c r="D22" s="143"/>
      <c r="E22" s="41">
        <f>IF(V7="","",V7)</f>
        <v>62</v>
      </c>
      <c r="F22" s="42" t="s">
        <v>1</v>
      </c>
      <c r="G22" s="43">
        <f>IF(T7="","",T7)</f>
        <v>80</v>
      </c>
      <c r="H22" s="44">
        <v>56</v>
      </c>
      <c r="I22" s="42" t="s">
        <v>1</v>
      </c>
      <c r="J22" s="44">
        <f>IF(T10="","",T10)</f>
        <v>55</v>
      </c>
      <c r="K22" s="44">
        <f>IF(V13="","",V13)</f>
        <v>48</v>
      </c>
      <c r="L22" s="42" t="s">
        <v>1</v>
      </c>
      <c r="M22" s="44">
        <f>IF(T13="","",T13)</f>
        <v>36</v>
      </c>
      <c r="N22" s="44">
        <v>65</v>
      </c>
      <c r="O22" s="42" t="s">
        <v>1</v>
      </c>
      <c r="P22" s="44">
        <f>IF(T16="","",T16)</f>
        <v>48</v>
      </c>
      <c r="Q22" s="44">
        <f>IF(V19="","",V19)</f>
        <v>48</v>
      </c>
      <c r="R22" s="42" t="s">
        <v>1</v>
      </c>
      <c r="S22" s="44">
        <f>IF(T19="","",T19)</f>
        <v>48</v>
      </c>
      <c r="T22" s="109"/>
      <c r="U22" s="110"/>
      <c r="V22" s="111"/>
      <c r="W22" s="32">
        <v>65</v>
      </c>
      <c r="X22" s="59" t="s">
        <v>9</v>
      </c>
      <c r="Y22" s="32">
        <v>75</v>
      </c>
      <c r="Z22" s="32"/>
      <c r="AA22" s="32" t="s">
        <v>9</v>
      </c>
      <c r="AB22" s="32"/>
      <c r="AC22" s="32"/>
      <c r="AD22" s="32" t="s">
        <v>9</v>
      </c>
      <c r="AE22" s="32"/>
      <c r="AF22" s="32"/>
      <c r="AG22" s="32" t="s">
        <v>9</v>
      </c>
      <c r="AH22" s="33"/>
      <c r="AI22" s="137"/>
      <c r="AJ22" s="134"/>
      <c r="AK22" s="134"/>
      <c r="AL22" s="163"/>
      <c r="AM22" s="166"/>
      <c r="AN22" s="91"/>
      <c r="AO22" s="131"/>
      <c r="AP22" s="134"/>
      <c r="AQ22" s="171"/>
      <c r="AR22" s="84"/>
      <c r="AS22" s="201"/>
    </row>
    <row r="23" spans="2:48" ht="19.899999999999999" customHeight="1" thickBot="1" x14ac:dyDescent="0.5">
      <c r="B23" s="116">
        <v>7</v>
      </c>
      <c r="C23" s="172" t="str">
        <f>W4</f>
        <v/>
      </c>
      <c r="D23" s="120"/>
      <c r="E23" s="127">
        <f>IF(W5=0,"",W5)</f>
        <v>44053</v>
      </c>
      <c r="F23" s="128"/>
      <c r="G23" s="128"/>
      <c r="H23" s="128">
        <f>IF(W8=0,"",W8)</f>
        <v>44178</v>
      </c>
      <c r="I23" s="128"/>
      <c r="J23" s="128"/>
      <c r="K23" s="128">
        <f>IF(W11=0,"",W11)</f>
        <v>44171</v>
      </c>
      <c r="L23" s="128"/>
      <c r="M23" s="128"/>
      <c r="N23" s="128">
        <f>IF(W14=0,"",W14)</f>
        <v>44178</v>
      </c>
      <c r="O23" s="128"/>
      <c r="P23" s="128"/>
      <c r="Q23" s="175">
        <f>IF(W17=0,"",W17)</f>
        <v>44053</v>
      </c>
      <c r="R23" s="126"/>
      <c r="S23" s="127"/>
      <c r="T23" s="128">
        <f>IF(W20=0,"",W20)</f>
        <v>44152</v>
      </c>
      <c r="U23" s="128"/>
      <c r="V23" s="128"/>
      <c r="W23" s="103"/>
      <c r="X23" s="104"/>
      <c r="Y23" s="105"/>
      <c r="Z23" s="113"/>
      <c r="AA23" s="114"/>
      <c r="AB23" s="115"/>
      <c r="AC23" s="113"/>
      <c r="AD23" s="114"/>
      <c r="AE23" s="115"/>
      <c r="AF23" s="113"/>
      <c r="AG23" s="114"/>
      <c r="AH23" s="148"/>
      <c r="AI23" s="94">
        <f>COUNTIF(E24:AH24,"〇")</f>
        <v>1</v>
      </c>
      <c r="AJ23" s="97">
        <f>COUNTIF(E24:AH24,"☓")+COUNTIF(E24:AH24,"■")</f>
        <v>4</v>
      </c>
      <c r="AK23" s="78">
        <f>COUNTIF(E24:AH24,"△")</f>
        <v>1</v>
      </c>
      <c r="AL23" s="100">
        <f>COUNTIF(E24:AH24,"■")</f>
        <v>0</v>
      </c>
      <c r="AM23" s="86">
        <f t="shared" ref="AM23" si="55">AI23*3+AK23*2+AJ23*1-AL23</f>
        <v>9</v>
      </c>
      <c r="AN23" s="89"/>
      <c r="AO23" s="75">
        <f>SUM(E25,H25,K25,N25,Q25,T25,W25,Z25,AC25,AF25)</f>
        <v>316</v>
      </c>
      <c r="AP23" s="78">
        <f>SUM(G25,J25,M25,P25,S25,V25,Y25,AB25,AE25,AH25)</f>
        <v>404</v>
      </c>
      <c r="AQ23" s="198">
        <f>AO23-AP23</f>
        <v>-88</v>
      </c>
      <c r="AR23" s="84">
        <f>IFERROR(_xlfn.RANK.EQ(AS23,$AS$5:$AS$25),"")</f>
        <v>7</v>
      </c>
      <c r="AS23" s="201">
        <f t="shared" ref="AS23" si="56">AM23*1000000+AN23*1000+AQ23+AO23*0.01</f>
        <v>8999915.1600000001</v>
      </c>
    </row>
    <row r="24" spans="2:48" ht="23.1" customHeight="1" thickBot="1" x14ac:dyDescent="0.5">
      <c r="B24" s="117"/>
      <c r="C24" s="173"/>
      <c r="D24" s="122"/>
      <c r="E24" s="93" t="str">
        <f>IF(E25="","",IF(E25:G25=0,"■",IF(E25=0,"■",IF(E25&gt;G25,"〇",IF(E25=G25,"△","☓")))))</f>
        <v>☓</v>
      </c>
      <c r="F24" s="93"/>
      <c r="G24" s="93"/>
      <c r="H24" s="93" t="str">
        <f t="shared" ref="H24" si="57">IF(H25="","",IF(H25:J25=0,"■",IF(H25=0,"■",IF(H25&gt;J25,"〇",IF(H25=J25,"△","☓")))))</f>
        <v>☓</v>
      </c>
      <c r="I24" s="93"/>
      <c r="J24" s="93"/>
      <c r="K24" s="93" t="str">
        <f t="shared" ref="K24" si="58">IF(K25="","",IF(K25:M25=0,"■",IF(K25=0,"■",IF(K25&gt;M25,"〇",IF(K25=M25,"△","☓")))))</f>
        <v>△</v>
      </c>
      <c r="L24" s="93"/>
      <c r="M24" s="93"/>
      <c r="N24" s="93" t="str">
        <f t="shared" ref="N24" si="59">IF(N25="","",IF(N25:P25=0,"■",IF(N25=0,"■",IF(N25&gt;P25,"〇",IF(N25=P25,"△","☓")))))</f>
        <v>☓</v>
      </c>
      <c r="O24" s="93"/>
      <c r="P24" s="93"/>
      <c r="Q24" s="93" t="str">
        <f t="shared" ref="Q24" si="60">IF(Q25="","",IF(Q25:S25=0,"■",IF(Q25=0,"■",IF(Q25&gt;S25,"〇",IF(Q25=S25,"△","☓")))))</f>
        <v>☓</v>
      </c>
      <c r="R24" s="93"/>
      <c r="S24" s="93"/>
      <c r="T24" s="93" t="str">
        <f t="shared" ref="T24" si="61">IF(T25="","",IF(T25:V25=0,"■",IF(T25=0,"■",IF(T25&gt;V25,"〇",IF(T25=V25,"△","☓")))))</f>
        <v>〇</v>
      </c>
      <c r="U24" s="93"/>
      <c r="V24" s="93"/>
      <c r="W24" s="106"/>
      <c r="X24" s="107"/>
      <c r="Y24" s="108"/>
      <c r="Z24" s="202" t="str">
        <f t="shared" ref="Z24" si="62">IF(Z25:AB25="■","■",IF(Z25="■","■",IF(AB25="■","〇",IF(Z25:AB25="","",IF(Z25&gt;AB25,"〇",IF(Z25=AB25,"△","☓"))))))</f>
        <v/>
      </c>
      <c r="AA24" s="203"/>
      <c r="AB24" s="204"/>
      <c r="AC24" s="202" t="str">
        <f t="shared" ref="AC24" si="63">IF(AC25:AE25="■","■",IF(AC25="■","■",IF(AE25="■","〇",IF(AC25:AE25="","",IF(AC25&gt;AE25,"〇",IF(AC25=AE25,"△","☓"))))))</f>
        <v/>
      </c>
      <c r="AD24" s="203"/>
      <c r="AE24" s="204"/>
      <c r="AF24" s="202" t="str">
        <f t="shared" ref="AF24" si="64">IF(AF25:AH25="■","■",IF(AF25="■","■",IF(AH25="■","〇",IF(AF25:AH25="","",IF(AF25&gt;AH25,"〇",IF(AF25=AH25,"△","☓"))))))</f>
        <v/>
      </c>
      <c r="AG24" s="203"/>
      <c r="AH24" s="205"/>
      <c r="AI24" s="95"/>
      <c r="AJ24" s="98"/>
      <c r="AK24" s="79"/>
      <c r="AL24" s="101"/>
      <c r="AM24" s="87"/>
      <c r="AN24" s="90"/>
      <c r="AO24" s="76"/>
      <c r="AP24" s="79"/>
      <c r="AQ24" s="199"/>
      <c r="AR24" s="84"/>
      <c r="AS24" s="201"/>
    </row>
    <row r="25" spans="2:48" ht="23.1" customHeight="1" thickBot="1" x14ac:dyDescent="0.5">
      <c r="B25" s="118"/>
      <c r="C25" s="174"/>
      <c r="D25" s="124"/>
      <c r="E25" s="45">
        <f>IF(Y7="","",Y7)</f>
        <v>21</v>
      </c>
      <c r="F25" s="38" t="s">
        <v>1</v>
      </c>
      <c r="G25" s="40">
        <f>IF(W7="","",W7)</f>
        <v>100</v>
      </c>
      <c r="H25" s="40">
        <f>IF(Y10="","",Y10)</f>
        <v>61</v>
      </c>
      <c r="I25" s="38" t="s">
        <v>1</v>
      </c>
      <c r="J25" s="40">
        <f>IF(W10="","",W10)</f>
        <v>62</v>
      </c>
      <c r="K25" s="40">
        <f>IF(Y13="","",Y13)</f>
        <v>56</v>
      </c>
      <c r="L25" s="38" t="s">
        <v>1</v>
      </c>
      <c r="M25" s="40">
        <f>IF(W13="","",W13)</f>
        <v>56</v>
      </c>
      <c r="N25" s="40">
        <f>IF(Y16="","",Y16)</f>
        <v>48</v>
      </c>
      <c r="O25" s="38" t="s">
        <v>1</v>
      </c>
      <c r="P25" s="40">
        <f>IF(W16="","",W16)</f>
        <v>58</v>
      </c>
      <c r="Q25" s="40">
        <f>IF(Y19="","",Y19)</f>
        <v>55</v>
      </c>
      <c r="R25" s="38" t="s">
        <v>1</v>
      </c>
      <c r="S25" s="40">
        <f>W19</f>
        <v>63</v>
      </c>
      <c r="T25" s="40">
        <f>IF(Y22="","",Y22)</f>
        <v>75</v>
      </c>
      <c r="U25" s="38" t="s">
        <v>1</v>
      </c>
      <c r="V25" s="40">
        <f>W22</f>
        <v>65</v>
      </c>
      <c r="W25" s="109"/>
      <c r="X25" s="110"/>
      <c r="Y25" s="111"/>
      <c r="Z25" s="51"/>
      <c r="AA25" s="51" t="s">
        <v>9</v>
      </c>
      <c r="AB25" s="51"/>
      <c r="AC25" s="51"/>
      <c r="AD25" s="51" t="s">
        <v>9</v>
      </c>
      <c r="AE25" s="51"/>
      <c r="AF25" s="51"/>
      <c r="AG25" s="51" t="s">
        <v>9</v>
      </c>
      <c r="AH25" s="52"/>
      <c r="AI25" s="96"/>
      <c r="AJ25" s="99"/>
      <c r="AK25" s="80"/>
      <c r="AL25" s="102"/>
      <c r="AM25" s="88"/>
      <c r="AN25" s="91"/>
      <c r="AO25" s="77"/>
      <c r="AP25" s="80"/>
      <c r="AQ25" s="200"/>
      <c r="AR25" s="84"/>
      <c r="AS25" s="201"/>
    </row>
    <row r="26" spans="2:48" ht="24.95" customHeight="1" x14ac:dyDescent="0.45">
      <c r="AN26" s="4" t="s">
        <v>28</v>
      </c>
      <c r="AR26" s="64"/>
      <c r="AS26" s="69"/>
    </row>
    <row r="27" spans="2:48" ht="24.95" customHeight="1" x14ac:dyDescent="0.45">
      <c r="AJ27" s="72" t="s">
        <v>31</v>
      </c>
      <c r="AK27" s="73"/>
      <c r="AL27" s="73"/>
      <c r="AM27" s="73"/>
      <c r="AN27" s="73"/>
      <c r="AO27" s="73"/>
      <c r="AP27" s="73"/>
      <c r="AQ27" s="73"/>
      <c r="AR27" s="74"/>
    </row>
    <row r="28" spans="2:48" ht="24.95" customHeight="1" x14ac:dyDescent="0.45">
      <c r="AI28" s="177" t="s">
        <v>33</v>
      </c>
      <c r="AJ28" s="92" t="s">
        <v>32</v>
      </c>
      <c r="AK28" s="92"/>
      <c r="AL28" s="92"/>
      <c r="AM28" s="92"/>
      <c r="AN28" s="92"/>
      <c r="AO28" s="92"/>
      <c r="AP28" s="92"/>
      <c r="AQ28" s="92"/>
      <c r="AR28" s="92"/>
    </row>
    <row r="29" spans="2:48" ht="24.95" customHeight="1" x14ac:dyDescent="0.45">
      <c r="AI29" s="177"/>
      <c r="AJ29" s="92"/>
      <c r="AK29" s="92"/>
      <c r="AL29" s="92"/>
      <c r="AM29" s="92"/>
      <c r="AN29" s="92"/>
      <c r="AO29" s="92"/>
      <c r="AP29" s="92"/>
      <c r="AQ29" s="92"/>
      <c r="AR29" s="92"/>
    </row>
    <row r="30" spans="2:48" ht="24.95" customHeight="1" x14ac:dyDescent="0.45">
      <c r="AI30" s="177"/>
      <c r="AJ30" s="92"/>
      <c r="AK30" s="92"/>
      <c r="AL30" s="92"/>
      <c r="AM30" s="92"/>
      <c r="AN30" s="92"/>
      <c r="AO30" s="92"/>
      <c r="AP30" s="92"/>
      <c r="AQ30" s="92"/>
      <c r="AR30" s="92"/>
    </row>
    <row r="31" spans="2:48" ht="24.95" customHeight="1" x14ac:dyDescent="0.45">
      <c r="AI31" s="177"/>
      <c r="AJ31" s="92"/>
      <c r="AK31" s="92"/>
      <c r="AL31" s="92"/>
      <c r="AM31" s="92"/>
      <c r="AN31" s="92"/>
      <c r="AO31" s="92"/>
      <c r="AP31" s="92"/>
      <c r="AQ31" s="92"/>
      <c r="AR31" s="92"/>
    </row>
  </sheetData>
  <mergeCells count="244">
    <mergeCell ref="AU9:AV9"/>
    <mergeCell ref="AI28:AI31"/>
    <mergeCell ref="AU12:AV12"/>
    <mergeCell ref="AU15:AV15"/>
    <mergeCell ref="AU18:AV18"/>
    <mergeCell ref="AI2:AQ2"/>
    <mergeCell ref="B4:D4"/>
    <mergeCell ref="E4:G4"/>
    <mergeCell ref="H4:J4"/>
    <mergeCell ref="K4:M4"/>
    <mergeCell ref="N4:P4"/>
    <mergeCell ref="Q4:S4"/>
    <mergeCell ref="T4:V4"/>
    <mergeCell ref="W4:Y4"/>
    <mergeCell ref="Z4:AB4"/>
    <mergeCell ref="AF6:AH6"/>
    <mergeCell ref="AC4:AE4"/>
    <mergeCell ref="AF4:AH4"/>
    <mergeCell ref="B5:B7"/>
    <mergeCell ref="C5:D7"/>
    <mergeCell ref="E5:G7"/>
    <mergeCell ref="H5:J5"/>
    <mergeCell ref="K5:M5"/>
    <mergeCell ref="N5:P5"/>
    <mergeCell ref="Q5:S5"/>
    <mergeCell ref="T5:V5"/>
    <mergeCell ref="AQ5:AQ7"/>
    <mergeCell ref="AR5:AR7"/>
    <mergeCell ref="AS5:AS7"/>
    <mergeCell ref="AT5:AT14"/>
    <mergeCell ref="H6:J6"/>
    <mergeCell ref="K6:M6"/>
    <mergeCell ref="N6:P6"/>
    <mergeCell ref="Q6:S6"/>
    <mergeCell ref="T6:V6"/>
    <mergeCell ref="W6:Y6"/>
    <mergeCell ref="AK5:AK7"/>
    <mergeCell ref="AL5:AL7"/>
    <mergeCell ref="AM5:AM7"/>
    <mergeCell ref="AN5:AN7"/>
    <mergeCell ref="AO5:AO7"/>
    <mergeCell ref="AP5:AP7"/>
    <mergeCell ref="W5:Y5"/>
    <mergeCell ref="Z5:AB5"/>
    <mergeCell ref="AC5:AE5"/>
    <mergeCell ref="AF5:AH5"/>
    <mergeCell ref="AI5:AI7"/>
    <mergeCell ref="AJ5:AJ7"/>
    <mergeCell ref="Z6:AB6"/>
    <mergeCell ref="AC6:AE6"/>
    <mergeCell ref="AO8:AO10"/>
    <mergeCell ref="AP8:AP10"/>
    <mergeCell ref="AQ8:AQ10"/>
    <mergeCell ref="AR8:AR10"/>
    <mergeCell ref="AS8:AS10"/>
    <mergeCell ref="E9:G9"/>
    <mergeCell ref="K9:M9"/>
    <mergeCell ref="N9:P9"/>
    <mergeCell ref="Q9:S9"/>
    <mergeCell ref="T9:V9"/>
    <mergeCell ref="AI8:AI10"/>
    <mergeCell ref="AJ8:AJ10"/>
    <mergeCell ref="AK8:AK10"/>
    <mergeCell ref="AL8:AL10"/>
    <mergeCell ref="AM8:AM10"/>
    <mergeCell ref="AN8:AN10"/>
    <mergeCell ref="Q8:S8"/>
    <mergeCell ref="T8:V8"/>
    <mergeCell ref="W8:Y8"/>
    <mergeCell ref="Z8:AB8"/>
    <mergeCell ref="AC8:AE8"/>
    <mergeCell ref="AF8:AH8"/>
    <mergeCell ref="E8:G8"/>
    <mergeCell ref="H8:J10"/>
    <mergeCell ref="W12:Y12"/>
    <mergeCell ref="Z12:AB12"/>
    <mergeCell ref="W9:Y9"/>
    <mergeCell ref="Z9:AB9"/>
    <mergeCell ref="AC9:AE9"/>
    <mergeCell ref="AF9:AH9"/>
    <mergeCell ref="B11:B13"/>
    <mergeCell ref="C11:D13"/>
    <mergeCell ref="E11:G11"/>
    <mergeCell ref="H11:J11"/>
    <mergeCell ref="K11:M13"/>
    <mergeCell ref="N11:P11"/>
    <mergeCell ref="B8:B10"/>
    <mergeCell ref="C8:D10"/>
    <mergeCell ref="K8:M8"/>
    <mergeCell ref="N8:P8"/>
    <mergeCell ref="AC12:AE12"/>
    <mergeCell ref="AF12:AH12"/>
    <mergeCell ref="AP14:AP16"/>
    <mergeCell ref="AQ14:AQ16"/>
    <mergeCell ref="AO11:AO13"/>
    <mergeCell ref="AP11:AP13"/>
    <mergeCell ref="AQ11:AQ13"/>
    <mergeCell ref="AR11:AR13"/>
    <mergeCell ref="AS11:AS13"/>
    <mergeCell ref="E12:G12"/>
    <mergeCell ref="H12:J12"/>
    <mergeCell ref="N12:P12"/>
    <mergeCell ref="Q12:S12"/>
    <mergeCell ref="T12:V12"/>
    <mergeCell ref="AI11:AI13"/>
    <mergeCell ref="AJ11:AJ13"/>
    <mergeCell ref="AK11:AK13"/>
    <mergeCell ref="AL11:AL13"/>
    <mergeCell ref="AM11:AM13"/>
    <mergeCell ref="AN11:AN13"/>
    <mergeCell ref="Q11:S11"/>
    <mergeCell ref="T11:V11"/>
    <mergeCell ref="W11:Y11"/>
    <mergeCell ref="Z11:AB11"/>
    <mergeCell ref="AC11:AE11"/>
    <mergeCell ref="AF11:AH11"/>
    <mergeCell ref="AC15:AE15"/>
    <mergeCell ref="AF15:AH15"/>
    <mergeCell ref="B14:B16"/>
    <mergeCell ref="C14:D16"/>
    <mergeCell ref="E14:G14"/>
    <mergeCell ref="H14:J14"/>
    <mergeCell ref="K14:M14"/>
    <mergeCell ref="N14:P16"/>
    <mergeCell ref="AO14:AO16"/>
    <mergeCell ref="AP17:AP19"/>
    <mergeCell ref="AQ17:AQ19"/>
    <mergeCell ref="AR17:AR19"/>
    <mergeCell ref="AR14:AR16"/>
    <mergeCell ref="AS14:AS16"/>
    <mergeCell ref="E15:G15"/>
    <mergeCell ref="H15:J15"/>
    <mergeCell ref="K15:M15"/>
    <mergeCell ref="Q15:S15"/>
    <mergeCell ref="T15:V15"/>
    <mergeCell ref="AI14:AI16"/>
    <mergeCell ref="AJ14:AJ16"/>
    <mergeCell ref="AK14:AK16"/>
    <mergeCell ref="AL14:AL16"/>
    <mergeCell ref="AM14:AM16"/>
    <mergeCell ref="AN14:AN16"/>
    <mergeCell ref="Q14:S14"/>
    <mergeCell ref="T14:V14"/>
    <mergeCell ref="W14:Y14"/>
    <mergeCell ref="Z14:AB14"/>
    <mergeCell ref="AC14:AE14"/>
    <mergeCell ref="AF14:AH14"/>
    <mergeCell ref="W15:Y15"/>
    <mergeCell ref="Z15:AB15"/>
    <mergeCell ref="AS17:AS19"/>
    <mergeCell ref="E18:G18"/>
    <mergeCell ref="H18:J18"/>
    <mergeCell ref="K18:M18"/>
    <mergeCell ref="N18:P18"/>
    <mergeCell ref="T18:V18"/>
    <mergeCell ref="AI17:AI19"/>
    <mergeCell ref="AJ17:AJ19"/>
    <mergeCell ref="AK17:AK19"/>
    <mergeCell ref="AL17:AL19"/>
    <mergeCell ref="AM17:AM19"/>
    <mergeCell ref="AN17:AN19"/>
    <mergeCell ref="Q17:S19"/>
    <mergeCell ref="T17:V17"/>
    <mergeCell ref="W17:Y17"/>
    <mergeCell ref="Z17:AB17"/>
    <mergeCell ref="AC17:AE17"/>
    <mergeCell ref="AF17:AH17"/>
    <mergeCell ref="W18:Y18"/>
    <mergeCell ref="Z18:AB18"/>
    <mergeCell ref="AC18:AE18"/>
    <mergeCell ref="E17:G17"/>
    <mergeCell ref="H17:J17"/>
    <mergeCell ref="K17:M17"/>
    <mergeCell ref="AF21:AH21"/>
    <mergeCell ref="B20:B22"/>
    <mergeCell ref="C20:D22"/>
    <mergeCell ref="E20:G20"/>
    <mergeCell ref="H20:J20"/>
    <mergeCell ref="K20:M20"/>
    <mergeCell ref="N20:P20"/>
    <mergeCell ref="AO17:AO19"/>
    <mergeCell ref="AF18:AH18"/>
    <mergeCell ref="AO20:AO22"/>
    <mergeCell ref="B17:B19"/>
    <mergeCell ref="C17:D19"/>
    <mergeCell ref="N17:P17"/>
    <mergeCell ref="AP20:AP22"/>
    <mergeCell ref="AQ20:AQ22"/>
    <mergeCell ref="AR20:AR22"/>
    <mergeCell ref="AS20:AS22"/>
    <mergeCell ref="E21:G21"/>
    <mergeCell ref="H21:J21"/>
    <mergeCell ref="K21:M21"/>
    <mergeCell ref="N21:P21"/>
    <mergeCell ref="Q21:S21"/>
    <mergeCell ref="AI20:AI22"/>
    <mergeCell ref="AJ20:AJ22"/>
    <mergeCell ref="AK20:AK22"/>
    <mergeCell ref="AL20:AL22"/>
    <mergeCell ref="AM20:AM22"/>
    <mergeCell ref="AN20:AN22"/>
    <mergeCell ref="Q20:S20"/>
    <mergeCell ref="T20:V22"/>
    <mergeCell ref="W20:Y20"/>
    <mergeCell ref="Z20:AB20"/>
    <mergeCell ref="AC20:AE20"/>
    <mergeCell ref="AF20:AH20"/>
    <mergeCell ref="W21:Y21"/>
    <mergeCell ref="Z21:AB21"/>
    <mergeCell ref="AC21:AE21"/>
    <mergeCell ref="T24:V24"/>
    <mergeCell ref="Z24:AB24"/>
    <mergeCell ref="AC24:AE24"/>
    <mergeCell ref="AF24:AH24"/>
    <mergeCell ref="B23:B25"/>
    <mergeCell ref="C23:D25"/>
    <mergeCell ref="E23:G23"/>
    <mergeCell ref="H23:J23"/>
    <mergeCell ref="K23:M23"/>
    <mergeCell ref="N23:P23"/>
    <mergeCell ref="AJ28:AR31"/>
    <mergeCell ref="AJ27:AR27"/>
    <mergeCell ref="AO23:AO25"/>
    <mergeCell ref="AP23:AP25"/>
    <mergeCell ref="AQ23:AQ25"/>
    <mergeCell ref="AR23:AR25"/>
    <mergeCell ref="AS23:AS25"/>
    <mergeCell ref="E24:G24"/>
    <mergeCell ref="H24:J24"/>
    <mergeCell ref="K24:M24"/>
    <mergeCell ref="N24:P24"/>
    <mergeCell ref="Q24:S24"/>
    <mergeCell ref="AI23:AI25"/>
    <mergeCell ref="AJ23:AJ25"/>
    <mergeCell ref="AK23:AK25"/>
    <mergeCell ref="AL23:AL25"/>
    <mergeCell ref="AM23:AM25"/>
    <mergeCell ref="AN23:AN25"/>
    <mergeCell ref="Q23:S23"/>
    <mergeCell ref="T23:V23"/>
    <mergeCell ref="W23:Y25"/>
    <mergeCell ref="Z23:AB23"/>
    <mergeCell ref="AC23:AE23"/>
    <mergeCell ref="AF23:AH23"/>
  </mergeCells>
  <phoneticPr fontId="1"/>
  <conditionalFormatting sqref="AR5 AR8 AR11 AR14 AR17 AR20 AR23">
    <cfRule type="cellIs" dxfId="1" priority="1" operator="equal">
      <formula>2</formula>
    </cfRule>
    <cfRule type="cellIs" dxfId="0" priority="2" operator="equal">
      <formula>1</formula>
    </cfRule>
  </conditionalFormatting>
  <pageMargins left="0.23622047244094491" right="0.23622047244094491" top="0.35433070866141736" bottom="0.35433070866141736" header="0.31496062992125984" footer="0.31496062992125984"/>
  <pageSetup paperSize="9" scale="68" orientation="landscape" horizontalDpi="300" verticalDpi="300" r:id="rId1"/>
  <rowBreaks count="1" manualBreakCount="1">
    <brk id="4" max="43" man="1"/>
  </rowBreaks>
  <colBreaks count="1" manualBreakCount="1">
    <brk id="1" max="26" man="1"/>
  </colBreaks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グループ分け!$A$2:$A$19</xm:f>
          </x14:formula1>
          <xm:sqref>AI2:AQ2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星取表(5)</vt:lpstr>
      <vt:lpstr>星取表(6)</vt:lpstr>
      <vt:lpstr>星取表(7)</vt:lpstr>
      <vt:lpstr>グループ分け</vt:lpstr>
      <vt:lpstr>取扱説明書</vt:lpstr>
      <vt:lpstr>結果表(例)</vt:lpstr>
      <vt:lpstr>グループ分け!Print_Area</vt:lpstr>
      <vt:lpstr>'結果表(例)'!Print_Area</vt:lpstr>
      <vt:lpstr>'星取表(5)'!Print_Area</vt:lpstr>
      <vt:lpstr>'星取表(6)'!Print_Area</vt:lpstr>
      <vt:lpstr>'星取表(7)'!Print_Area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成川剛</dc:creator>
  <cp:lastModifiedBy>PC-USER</cp:lastModifiedBy>
  <cp:lastPrinted>2020-07-21T07:01:12Z</cp:lastPrinted>
  <dcterms:created xsi:type="dcterms:W3CDTF">2011-01-31T10:29:22Z</dcterms:created>
  <dcterms:modified xsi:type="dcterms:W3CDTF">2021-06-19T08:04:56Z</dcterms:modified>
</cp:coreProperties>
</file>